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
    </mc:Choice>
  </mc:AlternateContent>
  <xr:revisionPtr revIDLastSave="0" documentId="13_ncr:1_{E56FE90B-B1FD-4B52-B061-7BE980F66C15}" xr6:coauthVersionLast="43" xr6:coauthVersionMax="43"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38280" yWindow="-120" windowWidth="29040" windowHeight="15840"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Input'!$A$1:$T$63</definedName>
    <definedName name="_xlnm.Print_Area" localSheetId="0">Instructions!$A$1:$S$42</definedName>
    <definedName name="_xlnm.Print_Area" localSheetId="4">'Non-Payroll Costs Tracker'!$A$1:$O$41</definedName>
    <definedName name="_xlnm.Print_Area" localSheetId="5">'Payroll Accumulator'!$A$1:$P$116</definedName>
    <definedName name="_xlnm.Print_Area" localSheetId="1">'PPP Forgiveness Calculator'!$A$1:$H$60</definedName>
    <definedName name="_xlnm.Print_Area" localSheetId="2">'Schedule A'!$A$1:$O$64</definedName>
    <definedName name="_xlnm.Print_Area" localSheetId="3">'Schedule A Worksheet'!$A$1:$N$53</definedName>
  </definedNames>
  <calcPr calcId="191029" iterate="1" iterateCount="3276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6" l="1"/>
  <c r="D67" i="18" l="1"/>
  <c r="I53" i="18"/>
  <c r="J50" i="17" l="1"/>
  <c r="C22" i="11" l="1"/>
  <c r="C21" i="11"/>
  <c r="B21" i="11"/>
  <c r="C69" i="18" l="1"/>
  <c r="Y50" i="18" l="1"/>
  <c r="Y51" i="18"/>
  <c r="S51" i="18" l="1"/>
  <c r="U51" i="18"/>
  <c r="X51" i="18"/>
  <c r="J51" i="18"/>
  <c r="M51" i="18" s="1"/>
  <c r="E39" i="18" l="1"/>
  <c r="H39" i="18" s="1"/>
  <c r="E51" i="18"/>
  <c r="E50" i="18"/>
  <c r="H50" i="18" s="1"/>
  <c r="H51" i="18" l="1"/>
  <c r="N51" i="18" s="1"/>
  <c r="U34" i="18"/>
  <c r="U35" i="18"/>
  <c r="U36" i="18"/>
  <c r="U37" i="18"/>
  <c r="U38" i="18"/>
  <c r="U39" i="18"/>
  <c r="U40" i="18"/>
  <c r="U41" i="18"/>
  <c r="U42" i="18"/>
  <c r="U43" i="18"/>
  <c r="U44" i="18"/>
  <c r="U45" i="18"/>
  <c r="U46" i="18"/>
  <c r="U47" i="18"/>
  <c r="U48" i="18"/>
  <c r="U49" i="18"/>
  <c r="U50" i="18"/>
  <c r="U33" i="18"/>
  <c r="S34" i="18"/>
  <c r="S35" i="18"/>
  <c r="S36" i="18"/>
  <c r="S37" i="18"/>
  <c r="S38" i="18"/>
  <c r="S39" i="18"/>
  <c r="S40" i="18"/>
  <c r="S41" i="18"/>
  <c r="S42" i="18"/>
  <c r="S43" i="18"/>
  <c r="S44" i="18"/>
  <c r="S45" i="18"/>
  <c r="S46" i="18"/>
  <c r="S47" i="18"/>
  <c r="S48" i="18"/>
  <c r="S49" i="18"/>
  <c r="S50" i="18"/>
  <c r="S33" i="18"/>
  <c r="N41" i="19"/>
  <c r="O51" i="18" l="1"/>
  <c r="P51" i="18" s="1"/>
  <c r="V51" i="18"/>
  <c r="W51" i="18" s="1"/>
  <c r="X35" i="18"/>
  <c r="X37" i="18"/>
  <c r="X38" i="18"/>
  <c r="X39" i="18"/>
  <c r="X40" i="18"/>
  <c r="X41" i="18"/>
  <c r="X42" i="18"/>
  <c r="X43" i="18"/>
  <c r="X44" i="18"/>
  <c r="X45" i="18"/>
  <c r="X46" i="18"/>
  <c r="X47" i="18"/>
  <c r="X48" i="18"/>
  <c r="X49" i="18"/>
  <c r="X50" i="18"/>
  <c r="Y36" i="18"/>
  <c r="Y37" i="18"/>
  <c r="Y38" i="18"/>
  <c r="Y39" i="18"/>
  <c r="Y40" i="18"/>
  <c r="Y41" i="18"/>
  <c r="Y42" i="18"/>
  <c r="Y43" i="18"/>
  <c r="Y44" i="18"/>
  <c r="Y45" i="18"/>
  <c r="Y46" i="18"/>
  <c r="Y47" i="18"/>
  <c r="Y48" i="18"/>
  <c r="Y49" i="18"/>
  <c r="E34" i="18" l="1"/>
  <c r="E35" i="18"/>
  <c r="E36" i="18"/>
  <c r="E37" i="18"/>
  <c r="E38" i="18"/>
  <c r="V39" i="18"/>
  <c r="E40" i="18"/>
  <c r="E41" i="18"/>
  <c r="E42" i="18"/>
  <c r="E43" i="18"/>
  <c r="E44" i="18"/>
  <c r="E45" i="18"/>
  <c r="E46" i="18"/>
  <c r="E47" i="18"/>
  <c r="E48" i="18"/>
  <c r="E49" i="18"/>
  <c r="V50" i="18"/>
  <c r="E33" i="18"/>
  <c r="H33" i="18" s="1"/>
  <c r="H42" i="18" l="1"/>
  <c r="V42" i="18" s="1"/>
  <c r="H34" i="18"/>
  <c r="V34" i="18" s="1"/>
  <c r="H49" i="18"/>
  <c r="V49" i="18" s="1"/>
  <c r="H37" i="18"/>
  <c r="V37" i="18" s="1"/>
  <c r="H47" i="18"/>
  <c r="V47" i="18" s="1"/>
  <c r="H43" i="18"/>
  <c r="V43" i="18" s="1"/>
  <c r="H35" i="18"/>
  <c r="V35" i="18" s="1"/>
  <c r="H46" i="18"/>
  <c r="V46" i="18" s="1"/>
  <c r="H38" i="18"/>
  <c r="V38" i="18" s="1"/>
  <c r="H45" i="18"/>
  <c r="V45" i="18" s="1"/>
  <c r="H41" i="18"/>
  <c r="V41" i="18" s="1"/>
  <c r="H48" i="18"/>
  <c r="V48" i="18" s="1"/>
  <c r="H44" i="18"/>
  <c r="V44" i="18" s="1"/>
  <c r="H40" i="18"/>
  <c r="V40" i="18" s="1"/>
  <c r="H36" i="18"/>
  <c r="V36" i="18" s="1"/>
  <c r="V33" i="18"/>
  <c r="N45" i="19"/>
  <c r="J48" i="17" s="1"/>
  <c r="D29" i="16" l="1"/>
  <c r="D30" i="16" s="1"/>
  <c r="D18" i="16"/>
  <c r="D20" i="16" s="1"/>
  <c r="N22" i="11"/>
  <c r="N23" i="11"/>
  <c r="N24" i="11"/>
  <c r="N25" i="11"/>
  <c r="N26" i="11"/>
  <c r="N27" i="11"/>
  <c r="N28" i="11"/>
  <c r="N21" i="11"/>
  <c r="L41" i="16"/>
  <c r="L37" i="16"/>
  <c r="L35" i="16"/>
  <c r="L43" i="16" l="1"/>
  <c r="L39" i="16"/>
  <c r="E84" i="18" l="1"/>
  <c r="C84" i="18"/>
  <c r="D82" i="18"/>
  <c r="F82" i="18" s="1"/>
  <c r="D81" i="18"/>
  <c r="F81" i="18" s="1"/>
  <c r="D80" i="18"/>
  <c r="F80" i="18" s="1"/>
  <c r="D79" i="18"/>
  <c r="F79" i="18" s="1"/>
  <c r="D78" i="18"/>
  <c r="D62" i="18"/>
  <c r="D63" i="18"/>
  <c r="D64" i="18"/>
  <c r="D65" i="18"/>
  <c r="D66" i="18"/>
  <c r="D61" i="18"/>
  <c r="J25" i="17"/>
  <c r="J50" i="18"/>
  <c r="M50" i="18" s="1"/>
  <c r="N50" i="18" s="1"/>
  <c r="J49" i="18"/>
  <c r="M49" i="18" s="1"/>
  <c r="N49" i="18" s="1"/>
  <c r="J48" i="18"/>
  <c r="M48" i="18" s="1"/>
  <c r="N48" i="18" s="1"/>
  <c r="J47" i="18"/>
  <c r="M47" i="18" s="1"/>
  <c r="N47" i="18" s="1"/>
  <c r="J46" i="18"/>
  <c r="M46" i="18" s="1"/>
  <c r="J45" i="18"/>
  <c r="M45" i="18" s="1"/>
  <c r="J44" i="18"/>
  <c r="M44" i="18" s="1"/>
  <c r="J43" i="18"/>
  <c r="M43" i="18" s="1"/>
  <c r="J42" i="18"/>
  <c r="M42" i="18" s="1"/>
  <c r="J41" i="18"/>
  <c r="M41" i="18" s="1"/>
  <c r="J40" i="18"/>
  <c r="M40" i="18" s="1"/>
  <c r="J39" i="18"/>
  <c r="M39" i="18" s="1"/>
  <c r="J38" i="18"/>
  <c r="M38" i="18" s="1"/>
  <c r="J37" i="18"/>
  <c r="M37" i="18" s="1"/>
  <c r="J36" i="18"/>
  <c r="M36" i="18" s="1"/>
  <c r="J35" i="18"/>
  <c r="M35" i="18" s="1"/>
  <c r="J34" i="18"/>
  <c r="J33" i="18"/>
  <c r="M33" i="18" s="1"/>
  <c r="B23" i="18"/>
  <c r="B27" i="18" s="1"/>
  <c r="D27" i="18" s="1"/>
  <c r="F78" i="18" l="1"/>
  <c r="F84" i="18" s="1"/>
  <c r="D84" i="18"/>
  <c r="D69" i="18"/>
  <c r="C28" i="16" s="1"/>
  <c r="M34" i="18"/>
  <c r="N34" i="18" s="1"/>
  <c r="J53" i="18"/>
  <c r="C17" i="16" s="1"/>
  <c r="N38" i="18"/>
  <c r="W38" i="18"/>
  <c r="N42" i="18"/>
  <c r="W42" i="18"/>
  <c r="N46" i="18"/>
  <c r="W46" i="18"/>
  <c r="W50" i="18"/>
  <c r="N35" i="18"/>
  <c r="W35" i="18"/>
  <c r="N39" i="18"/>
  <c r="W39" i="18"/>
  <c r="N43" i="18"/>
  <c r="W43" i="18"/>
  <c r="W47" i="18"/>
  <c r="N36" i="18"/>
  <c r="W36" i="18"/>
  <c r="N40" i="18"/>
  <c r="W40" i="18"/>
  <c r="N44" i="18"/>
  <c r="W44" i="18"/>
  <c r="W48" i="18"/>
  <c r="N37" i="18"/>
  <c r="W37" i="18"/>
  <c r="N41" i="18"/>
  <c r="W41" i="18"/>
  <c r="N45" i="18"/>
  <c r="W45" i="18"/>
  <c r="W49" i="18"/>
  <c r="O33" i="18"/>
  <c r="W33" i="18"/>
  <c r="Y35" i="18"/>
  <c r="O43" i="18"/>
  <c r="N33" i="18"/>
  <c r="O38" i="18"/>
  <c r="O50" i="18"/>
  <c r="O36" i="18"/>
  <c r="P36" i="18" s="1"/>
  <c r="O40" i="18"/>
  <c r="O41" i="18"/>
  <c r="O49" i="18"/>
  <c r="J38" i="17"/>
  <c r="F30" i="11"/>
  <c r="C22" i="3" s="1"/>
  <c r="W34" i="18" l="1"/>
  <c r="O35" i="18"/>
  <c r="P35" i="18" s="1"/>
  <c r="P33" i="18"/>
  <c r="P41" i="18"/>
  <c r="P40" i="18"/>
  <c r="P43" i="18"/>
  <c r="P38" i="18"/>
  <c r="P49" i="18"/>
  <c r="P50" i="18"/>
  <c r="O46" i="18"/>
  <c r="O39" i="18"/>
  <c r="O34" i="18"/>
  <c r="O42" i="18"/>
  <c r="O47" i="18"/>
  <c r="X33" i="18"/>
  <c r="Y33" i="18"/>
  <c r="Y34" i="18"/>
  <c r="X34" i="18"/>
  <c r="O44" i="18"/>
  <c r="O37" i="18"/>
  <c r="O48" i="18"/>
  <c r="O45" i="18"/>
  <c r="C20" i="16"/>
  <c r="J13" i="17" s="1"/>
  <c r="C30" i="16"/>
  <c r="J23" i="17" s="1"/>
  <c r="N30" i="11"/>
  <c r="C23" i="3" s="1"/>
  <c r="B22" i="11"/>
  <c r="B23" i="11" s="1"/>
  <c r="Y53" i="18" l="1"/>
  <c r="P45" i="18"/>
  <c r="P46" i="18"/>
  <c r="P37" i="18"/>
  <c r="P47" i="18"/>
  <c r="P39" i="18"/>
  <c r="P48" i="18"/>
  <c r="P44" i="18"/>
  <c r="P42" i="18"/>
  <c r="P34" i="18"/>
  <c r="X36" i="18"/>
  <c r="X53" i="18" s="1"/>
  <c r="X55" i="18" s="1"/>
  <c r="J43" i="17"/>
  <c r="J15" i="17"/>
  <c r="J52" i="17" s="1"/>
  <c r="J54" i="17" s="1"/>
  <c r="E20" i="16" l="1"/>
  <c r="J17" i="17" s="1"/>
  <c r="C30" i="3" s="1"/>
  <c r="C20" i="3"/>
  <c r="C41" i="3" s="1"/>
  <c r="C34" i="3" l="1"/>
  <c r="E30" i="11"/>
  <c r="C23" i="11"/>
  <c r="B24" i="11" s="1"/>
  <c r="M30" i="11"/>
  <c r="G30" i="11"/>
  <c r="H30" i="11"/>
  <c r="I30" i="11"/>
  <c r="J30" i="11"/>
  <c r="K30" i="11"/>
  <c r="L30" i="11"/>
  <c r="C21" i="3" l="1"/>
  <c r="C24" i="11"/>
  <c r="B25" i="11" s="1"/>
  <c r="C25" i="11" l="1"/>
  <c r="B26" i="11" s="1"/>
  <c r="C26" i="11" l="1"/>
  <c r="B27" i="11" s="1"/>
  <c r="C27" i="11" l="1"/>
  <c r="B28" i="11" s="1"/>
  <c r="C28" i="11" s="1"/>
  <c r="C25" i="3"/>
  <c r="C32" i="3" s="1"/>
  <c r="C36" i="3" s="1"/>
  <c r="C43" i="3" s="1"/>
  <c r="D47" i="3" s="1"/>
  <c r="D49" i="3" l="1"/>
</calcChain>
</file>

<file path=xl/sharedStrings.xml><?xml version="1.0" encoding="utf-8"?>
<sst xmlns="http://schemas.openxmlformats.org/spreadsheetml/2006/main" count="358" uniqueCount="274">
  <si>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</si>
  <si>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</si>
  <si>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</si>
  <si>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</si>
  <si>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</si>
  <si>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</si>
  <si>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</si>
  <si>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</si>
  <si>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</si>
  <si>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</si>
  <si>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</si>
  <si>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</si>
  <si>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</si>
  <si>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</si>
  <si>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</si>
  <si>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</si>
  <si>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</si>
  <si>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</si>
  <si>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</si>
  <si>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</si>
  <si>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</si>
  <si>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</si>
  <si>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</si>
  <si>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</si>
  <si>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</si>
  <si>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</si>
  <si>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</si>
  <si>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</si>
  <si>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</si>
  <si>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</si>
  <si>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</si>
  <si>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</si>
  <si>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</si>
  <si>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Remaining loan balance after forgiveness</t>
  </si>
  <si>
    <t>Net amount of eligible loan forgiveness</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</si>
  <si>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</si>
  <si>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</si>
  <si>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</si>
  <si>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</si>
  <si>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</si>
  <si>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</si>
  <si>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</si>
  <si>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</si>
  <si>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</si>
  <si>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</si>
  <si>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</si>
  <si>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</si>
  <si>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</si>
  <si>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</si>
  <si>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</si>
  <si>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</si>
  <si>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</si>
  <si>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</si>
  <si>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</si>
  <si>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</si>
  <si>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</si>
  <si>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</si>
  <si>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</si>
  <si>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</si>
  <si>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</si>
  <si>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</si>
  <si>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</si>
  <si>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</si>
  <si>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</si>
  <si>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</si>
  <si>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</si>
  <si>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</si>
  <si>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</si>
  <si>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</si>
  <si>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</si>
  <si>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</si>
  <si>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</si>
  <si>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</si>
  <si>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10</t>
  </si>
  <si>
    <t>Line 11</t>
  </si>
  <si>
    <t>Note: these numbers will populate as additional data is entered throughout the worksheet.</t>
  </si>
  <si>
    <t>See note 3 below</t>
  </si>
  <si>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</si>
  <si>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</si>
  <si>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</si>
  <si>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</si>
  <si>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</si>
  <si>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</si>
  <si>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</si>
  <si>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</si>
  <si>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</si>
  <si>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</si>
  <si>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</si>
  <si>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</si>
  <si>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</si>
  <si>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</si>
  <si>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</si>
  <si>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</si>
  <si>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</si>
  <si>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</si>
  <si>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</si>
  <si>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</si>
  <si>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</si>
  <si>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</si>
  <si>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</si>
  <si>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</si>
  <si>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</si>
  <si>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</si>
  <si>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</si>
  <si>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</si>
  <si>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</si>
  <si>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</si>
  <si>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</si>
  <si>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</si>
  <si>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</si>
  <si>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</si>
  <si>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</si>
  <si>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</si>
  <si>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</si>
  <si>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</si>
  <si>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</si>
  <si>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</si>
  <si>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</si>
  <si>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</si>
  <si>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</si>
  <si>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</si>
  <si>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</si>
  <si>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</si>
  <si>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</si>
  <si>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</si>
  <si>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</si>
  <si>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</si>
  <si>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</si>
  <si>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</si>
  <si>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</si>
  <si>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</si>
  <si>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</si>
  <si>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</si>
  <si>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</si>
  <si>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</si>
  <si>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</si>
  <si>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</si>
  <si>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</si>
  <si>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</si>
  <si>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</si>
  <si>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</si>
  <si>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</si>
  <si>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</si>
  <si>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</si>
  <si>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</si>
  <si>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</si>
  <si>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</si>
  <si>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</si>
  <si>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</si>
  <si>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</si>
  <si>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</si>
  <si>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</si>
  <si>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</si>
  <si>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</si>
  <si>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</si>
  <si>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</si>
  <si>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</si>
  <si>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</si>
  <si>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</si>
  <si>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</si>
  <si>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</si>
  <si>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</si>
  <si>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</si>
  <si>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</si>
  <si>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</si>
  <si>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</si>
  <si>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</si>
  <si>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</si>
  <si>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</si>
  <si>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</si>
  <si>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</si>
  <si>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</si>
  <si>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</si>
  <si>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</si>
  <si>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</si>
  <si>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</si>
  <si>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</si>
  <si>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</si>
  <si>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</si>
  <si>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</si>
  <si>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</si>
  <si>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</si>
  <si>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</si>
  <si>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</si>
  <si>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</si>
  <si>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</si>
  <si>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</si>
  <si>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</si>
  <si>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</si>
  <si>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</si>
  <si>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</si>
  <si>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</si>
  <si>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</si>
  <si>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</si>
  <si>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</si>
  <si>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</si>
  <si>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</si>
  <si>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</si>
  <si>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</si>
  <si>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</si>
  <si>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</si>
  <si>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</si>
  <si>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</si>
  <si>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</si>
  <si>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</si>
  <si>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</si>
  <si>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</si>
  <si>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</si>
  <si>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</si>
  <si>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</si>
  <si>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</si>
  <si>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</si>
  <si>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</si>
  <si>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</si>
  <si>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</si>
  <si>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</si>
  <si>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</si>
  <si>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</si>
  <si>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</si>
  <si>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</si>
  <si>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</si>
  <si>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</si>
  <si>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</si>
  <si>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</si>
  <si>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</si>
  <si>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</si>
  <si>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</si>
  <si>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</si>
  <si>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</si>
  <si>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</si>
  <si>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</si>
  <si>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</si>
  <si>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</si>
  <si>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</si>
  <si>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Paid Hourly (H); Salary (S); Other (O) 
This must be done to drive correct calculations in the following columns (See Note 4 below)</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</si>
  <si>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</si>
  <si>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</si>
  <si>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Annual Salary/ Hourly Wage Reduction (Step 3b) (3a - 1a)</t>
  </si>
  <si>
    <t>For Hourly workers (Steps 3c and 3d) (# hours in Q1 x Reduction in 3a x 8 wks)</t>
  </si>
  <si>
    <t>For Salaried workers (Step 3e) (Salary reduction in 3b x 8 wks/52 wks)</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</si>
  <si>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</si>
  <si>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</si>
  <si>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 xml:space="preserve"> Wage
Change (Step 1a - Step 1b)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</si>
  <si>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</si>
  <si>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</si>
  <si>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</si>
  <si>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</si>
  <si>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r>
      <rPr>
        <b/>
        <sz val="9"/>
        <rFont val="Calibri"/>
        <family val="2"/>
        <scheme val="minor"/>
      </rPr>
      <t>Note 2 - AICPA Recommendation:</t>
    </r>
    <r>
      <rPr>
        <sz val="9"/>
        <rFont val="Calibri"/>
        <family val="2"/>
        <scheme val="minor"/>
      </rPr>
      <t xml:space="preserve"> Due to the complexities of pro-rating a pay period for employers with a pay period less frequent than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</si>
  <si>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t xml:space="preserve">OR - </t>
    </r>
    <r>
      <rPr>
        <b/>
        <sz val="11"/>
        <color rgb="FFFF0000"/>
        <rFont val="Calibri"/>
        <family val="2"/>
        <scheme val="minor"/>
      </rPr>
      <t>For seasonal employers only, SELECT YES FROM THE PULL DOWN LIST HERE</t>
    </r>
    <r>
      <rPr>
        <b/>
        <sz val="11"/>
        <color theme="1"/>
        <rFont val="Calibri"/>
        <family val="2"/>
        <scheme val="minor"/>
      </rPr>
      <t xml:space="preserve"> </t>
    </r>
    <r>
      <rPr>
        <b/>
        <sz val="11"/>
        <color rgb="FFFF0000"/>
        <rFont val="Calibri"/>
        <family val="2"/>
        <scheme val="minor"/>
      </rPr>
      <t>----------------------------------------------------------------------------------------------------------------------------------------------------------------------------------------------------&gt;</t>
    </r>
  </si>
  <si>
    <t xml:space="preserve">NOTE: This protectected worksheet will allow you to add rows for additional employees. After a row is added you must drag the formula down from the cells above. </t>
  </si>
  <si>
    <t xml:space="preserve">The added rows must be added right after Excel row 51. </t>
  </si>
  <si>
    <r>
      <rPr>
        <b/>
        <sz val="11"/>
        <color theme="1"/>
        <rFont val="Calibri"/>
        <family val="2"/>
        <scheme val="minor"/>
      </rPr>
      <t xml:space="preserve">Note 1: </t>
    </r>
    <r>
      <rPr>
        <sz val="11"/>
        <color theme="1"/>
        <rFont val="Calibri"/>
        <family val="2"/>
        <scheme val="minor"/>
      </rPr>
      <t xml:space="preserve">SBA Form 3508, the application for forgiveness, does not clearly indicate whether the portions of these costs paid for owners are eligible for forgiveness. The AICPA will continue to advocate to have these costs included for small business owners.  </t>
    </r>
  </si>
  <si>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</si>
  <si>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</si>
  <si>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</si>
  <si>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Line 1 payroll costs divided by .75 </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</si>
  <si>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
See Note 9 Below</t>
    </r>
  </si>
  <si>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</si>
  <si>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r>
      <t xml:space="preserve">Note 9: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</si>
  <si>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Date of Selected Payroll Covered Period:</t>
  </si>
  <si>
    <t>Weeks
Paid 
(Jan. 1 - March 31, 2020 is 13 weeks)</t>
  </si>
  <si>
    <t xml:space="preserve">Average Annual Salary or Hourly Wage (Step 1b)
</t>
  </si>
  <si>
    <t>Will show #DIV/0! until data is entered</t>
  </si>
  <si>
    <t>Will show #Div/0! until data entered</t>
  </si>
  <si>
    <t>Add: Accrued Interest on PPP Loan</t>
  </si>
  <si>
    <t>PPP Loan Forgiveness Calculation</t>
  </si>
  <si>
    <t>Draft as of May 26, 2020</t>
  </si>
  <si>
    <t>Updated: 5/26/2020</t>
  </si>
  <si>
    <t>Tip:</t>
  </si>
  <si>
    <t xml:space="preserve">For owner-employees without additional employees, self-employed individuals, or independent contractors; please enter FTEs as 1. </t>
  </si>
  <si>
    <t>Determine if pay was reduced greater than 25%</t>
  </si>
  <si>
    <t>Schedule A Worksheet - Box 3 
(Sum of columns X &amp; Y)</t>
  </si>
  <si>
    <t>Added rows must be added right after Excel row 82.</t>
  </si>
  <si>
    <t xml:space="preserve">Added rows must be added right after Excel row 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</si>
</sst>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
      <i/>
      <sz val="10"/>
      <color rgb="FFFF0000"/>
      <name val="Calibri"/>
      <family val="2"/>
      <scheme val="minor"/>
    </font>
    <font>
      <b/>
      <sz val="36"/>
      <color rgb="FF72246C"/>
      <name val="Calibri"/>
      <family val="2"/>
      <scheme val="minor"/>
    </font>
    <font>
      <b/>
      <sz val="28"/>
      <color rgb="FF72246C"/>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2" fillId="0" borderId="6" xfId="0" applyFont="1" applyFill="1" applyBorder="1"/>
    <xf numFmtId="0" fontId="36" fillId="0" borderId="0" xfId="0" applyFont="1" applyFill="1" applyBorder="1" applyAlignment="1">
      <alignment wrapText="1"/>
    </xf>
    <xf numFmtId="0" fontId="0" fillId="0" borderId="0" xfId="0" applyFill="1" applyAlignment="1"/>
    <xf numFmtId="0" fontId="36" fillId="0" borderId="0" xfId="0" applyFont="1" applyFill="1" applyBorder="1" applyAlignment="1"/>
    <xf numFmtId="0" fontId="37"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8" fillId="0" borderId="2" xfId="2" applyFont="1" applyBorder="1" applyAlignment="1">
      <alignment wrapText="1"/>
    </xf>
    <xf numFmtId="0" fontId="38"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1"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8" xfId="2" applyFont="1" applyBorder="1" applyAlignment="1">
      <alignment horizontal="center"/>
    </xf>
    <xf numFmtId="0" fontId="10" fillId="0" borderId="19" xfId="2" applyFont="1" applyBorder="1" applyAlignment="1">
      <alignment horizontal="center" wrapText="1"/>
    </xf>
    <xf numFmtId="41" fontId="9" fillId="0" borderId="20" xfId="2" applyNumberFormat="1" applyBorder="1"/>
    <xf numFmtId="41" fontId="9" fillId="0" borderId="21" xfId="2" applyNumberFormat="1" applyFill="1" applyBorder="1"/>
    <xf numFmtId="164" fontId="9" fillId="4" borderId="20" xfId="4" applyNumberFormat="1" applyFont="1" applyFill="1" applyBorder="1"/>
    <xf numFmtId="164" fontId="9" fillId="0" borderId="21" xfId="4" applyNumberFormat="1" applyFont="1" applyFill="1" applyBorder="1"/>
    <xf numFmtId="164" fontId="9" fillId="4" borderId="18" xfId="4" applyNumberFormat="1" applyFont="1" applyFill="1" applyBorder="1"/>
    <xf numFmtId="164" fontId="9" fillId="0" borderId="20" xfId="4" applyNumberFormat="1" applyFont="1" applyBorder="1"/>
    <xf numFmtId="41" fontId="9" fillId="0" borderId="0" xfId="2" applyNumberFormat="1" applyFill="1" applyBorder="1"/>
    <xf numFmtId="164" fontId="9" fillId="0" borderId="19" xfId="4" applyNumberFormat="1" applyFont="1" applyFill="1" applyBorder="1"/>
    <xf numFmtId="164" fontId="9" fillId="0" borderId="23" xfId="4" applyNumberFormat="1" applyFont="1" applyBorder="1"/>
    <xf numFmtId="0" fontId="0" fillId="0" borderId="0" xfId="0" applyFont="1" applyFill="1" applyBorder="1" applyAlignment="1">
      <alignment horizontal="center"/>
    </xf>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2" fillId="0" borderId="0" xfId="2" applyFont="1" applyBorder="1" applyAlignment="1">
      <alignment horizontal="left" vertical="top" wrapText="1"/>
    </xf>
    <xf numFmtId="0" fontId="41" fillId="0" borderId="0" xfId="2" applyFont="1" applyBorder="1" applyAlignment="1">
      <alignment vertical="top" wrapText="1"/>
    </xf>
    <xf numFmtId="0" fontId="44"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7" fillId="2" borderId="0" xfId="5" applyFont="1" applyFill="1" applyBorder="1" applyAlignment="1"/>
    <xf numFmtId="0" fontId="32" fillId="2" borderId="0" xfId="0" applyFont="1" applyFill="1" applyBorder="1"/>
    <xf numFmtId="0" fontId="47"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3"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164" fontId="0" fillId="4" borderId="20" xfId="4" applyNumberFormat="1" applyFont="1" applyFill="1" applyBorder="1" applyAlignment="1">
      <alignment horizontal="center" wrapText="1"/>
    </xf>
    <xf numFmtId="164" fontId="0" fillId="0" borderId="0" xfId="4" applyNumberFormat="1" applyFont="1" applyFill="1" applyBorder="1" applyAlignment="1">
      <alignment wrapText="1"/>
    </xf>
    <xf numFmtId="0" fontId="0" fillId="0" borderId="20" xfId="0" applyBorder="1"/>
    <xf numFmtId="0" fontId="0" fillId="0" borderId="21" xfId="0" applyBorder="1"/>
    <xf numFmtId="0" fontId="0" fillId="0" borderId="18" xfId="0" applyBorder="1"/>
    <xf numFmtId="0" fontId="0" fillId="0" borderId="19" xfId="0" applyBorder="1"/>
    <xf numFmtId="164" fontId="0" fillId="4" borderId="20" xfId="4" applyNumberFormat="1" applyFont="1" applyFill="1" applyBorder="1" applyAlignment="1">
      <alignment wrapText="1"/>
    </xf>
    <xf numFmtId="164" fontId="0" fillId="0" borderId="25"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0" xfId="0" applyFont="1" applyFill="1" applyBorder="1" applyAlignment="1">
      <alignment horizontal="center" vertical="center"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0"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39" fillId="0" borderId="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39"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0"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2" xfId="0" applyFont="1" applyFill="1" applyBorder="1" applyAlignment="1">
      <alignment horizontal="center" wrapText="1"/>
    </xf>
    <xf numFmtId="0" fontId="2" fillId="0" borderId="24"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3"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2" xfId="4" applyNumberFormat="1" applyFont="1" applyFill="1" applyBorder="1"/>
    <xf numFmtId="0" fontId="0" fillId="0" borderId="21"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0"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7"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1" fillId="0" borderId="3" xfId="0" applyFont="1" applyBorder="1"/>
    <xf numFmtId="0" fontId="18" fillId="0" borderId="0" xfId="0" applyFont="1" applyFill="1"/>
    <xf numFmtId="14" fontId="33" fillId="4" borderId="7" xfId="2" applyNumberFormat="1" applyFont="1" applyFill="1" applyBorder="1"/>
    <xf numFmtId="0" fontId="53" fillId="0" borderId="0" xfId="0" applyFont="1" applyFill="1" applyAlignment="1">
      <alignment horizontal="center"/>
    </xf>
    <xf numFmtId="0" fontId="11" fillId="0" borderId="0" xfId="0" applyFont="1" applyFill="1" applyAlignment="1">
      <alignment horizontal="right"/>
    </xf>
    <xf numFmtId="164" fontId="0" fillId="0" borderId="21" xfId="4" applyNumberFormat="1" applyFont="1" applyFill="1" applyBorder="1"/>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1"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0" fontId="11" fillId="0" borderId="0" xfId="0" applyFont="1" applyFill="1"/>
    <xf numFmtId="0" fontId="27" fillId="0" borderId="0" xfId="0" applyFont="1" applyAlignment="1">
      <alignment vertical="top" wrapText="1"/>
    </xf>
    <xf numFmtId="0" fontId="54" fillId="0" borderId="6" xfId="0" applyFont="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39" fillId="0" borderId="0" xfId="0" applyFont="1" applyFill="1" applyBorder="1" applyAlignment="1">
      <alignment horizontal="left" vertical="top" wrapText="1"/>
    </xf>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4"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6" fillId="0" borderId="2" xfId="0" applyFont="1" applyBorder="1" applyAlignment="1">
      <alignment horizontal="center" wrapText="1"/>
    </xf>
    <xf numFmtId="43" fontId="0" fillId="0" borderId="0" xfId="4" applyFont="1"/>
    <xf numFmtId="43" fontId="0" fillId="4" borderId="20" xfId="4" applyFont="1" applyFill="1" applyBorder="1"/>
    <xf numFmtId="43" fontId="0" fillId="4" borderId="0" xfId="4" applyFont="1" applyFill="1" applyBorder="1"/>
    <xf numFmtId="41" fontId="0" fillId="0" borderId="0" xfId="0" applyNumberFormat="1"/>
    <xf numFmtId="0" fontId="2" fillId="0" borderId="0" xfId="0" applyFont="1" applyFill="1" applyBorder="1" applyAlignment="1">
      <alignment wrapText="1"/>
    </xf>
    <xf numFmtId="0" fontId="30" fillId="0" borderId="20" xfId="0" applyFont="1" applyFill="1" applyBorder="1" applyAlignment="1">
      <alignment vertical="top"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1"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1" xfId="4" applyNumberFormat="1" applyFont="1" applyFill="1" applyBorder="1" applyAlignment="1">
      <alignment horizontal="center" wrapText="1"/>
    </xf>
    <xf numFmtId="14" fontId="9" fillId="4" borderId="7" xfId="2" applyNumberFormat="1" applyFill="1" applyBorder="1"/>
    <xf numFmtId="0" fontId="33" fillId="4" borderId="0" xfId="0" applyFont="1" applyFill="1" applyAlignment="1">
      <alignment horizontal="center" vertical="center"/>
    </xf>
    <xf numFmtId="43" fontId="0" fillId="0" borderId="0" xfId="0" applyNumberFormat="1" applyFont="1" applyFill="1" applyBorder="1"/>
    <xf numFmtId="164" fontId="0" fillId="0" borderId="0" xfId="0" applyNumberFormat="1" applyFont="1" applyFill="1" applyBorder="1"/>
    <xf numFmtId="168" fontId="0" fillId="0" borderId="21" xfId="4" applyNumberFormat="1" applyFont="1" applyFill="1" applyBorder="1"/>
    <xf numFmtId="0" fontId="35" fillId="0" borderId="2" xfId="0" applyFont="1" applyFill="1" applyBorder="1" applyAlignment="1">
      <alignment horizontal="center" wrapText="1"/>
    </xf>
    <xf numFmtId="164" fontId="2" fillId="4" borderId="0" xfId="4" applyNumberFormat="1" applyFont="1" applyFill="1" applyBorder="1"/>
    <xf numFmtId="0" fontId="0" fillId="0" borderId="5" xfId="0" applyBorder="1"/>
    <xf numFmtId="0" fontId="0" fillId="8" borderId="0" xfId="0" applyFill="1"/>
    <xf numFmtId="167" fontId="2" fillId="4" borderId="0" xfId="0" applyNumberFormat="1" applyFont="1" applyFill="1" applyBorder="1"/>
    <xf numFmtId="43" fontId="0" fillId="4" borderId="0" xfId="4" applyFont="1" applyFill="1" applyBorder="1" applyAlignment="1">
      <alignment horizontal="center" vertical="center"/>
    </xf>
    <xf numFmtId="49" fontId="2" fillId="4" borderId="33" xfId="0" applyNumberFormat="1" applyFont="1" applyFill="1" applyBorder="1" applyAlignment="1">
      <alignment horizontal="center"/>
    </xf>
    <xf numFmtId="43" fontId="0" fillId="5" borderId="2" xfId="4" applyFont="1" applyFill="1" applyBorder="1"/>
    <xf numFmtId="43" fontId="0" fillId="0" borderId="0" xfId="4" applyFont="1" applyBorder="1"/>
    <xf numFmtId="43" fontId="0" fillId="0" borderId="9" xfId="4" applyFont="1" applyFill="1" applyBorder="1"/>
    <xf numFmtId="43" fontId="0" fillId="0" borderId="0" xfId="4" applyFont="1" applyFill="1" applyBorder="1"/>
    <xf numFmtId="43" fontId="0" fillId="0" borderId="3" xfId="4" applyFont="1" applyFill="1" applyBorder="1"/>
    <xf numFmtId="43" fontId="0" fillId="0" borderId="9" xfId="4" applyFont="1" applyBorder="1"/>
    <xf numFmtId="43" fontId="0" fillId="0" borderId="3" xfId="4" applyFont="1" applyBorder="1"/>
    <xf numFmtId="43" fontId="0" fillId="4" borderId="2" xfId="4" applyFont="1" applyFill="1" applyBorder="1"/>
    <xf numFmtId="43" fontId="0" fillId="5" borderId="0" xfId="4" applyFont="1" applyFill="1" applyBorder="1"/>
    <xf numFmtId="0" fontId="40" fillId="0" borderId="0" xfId="0" applyFont="1" applyAlignment="1">
      <alignment horizontal="left" wrapText="1"/>
    </xf>
    <xf numFmtId="164" fontId="0" fillId="0" borderId="0" xfId="4" applyNumberFormat="1" applyFont="1" applyFill="1" applyBorder="1" applyAlignment="1" applyProtection="1">
      <alignment wrapText="1"/>
    </xf>
    <xf numFmtId="43" fontId="0" fillId="0" borderId="21" xfId="4" applyFont="1" applyBorder="1" applyAlignment="1">
      <alignment horizontal="right" wrapText="1"/>
    </xf>
    <xf numFmtId="43" fontId="0" fillId="0" borderId="21" xfId="4" applyFont="1" applyFill="1" applyBorder="1" applyAlignment="1">
      <alignment horizontal="right" wrapText="1"/>
    </xf>
    <xf numFmtId="43" fontId="0" fillId="0" borderId="20" xfId="4" applyFont="1" applyBorder="1" applyAlignment="1">
      <alignment horizontal="right" wrapText="1"/>
    </xf>
    <xf numFmtId="0" fontId="57" fillId="0" borderId="0" xfId="0" applyFont="1" applyAlignment="1">
      <alignment horizontal="center" vertical="center"/>
    </xf>
    <xf numFmtId="0" fontId="56" fillId="0" borderId="0" xfId="0" applyFont="1" applyBorder="1" applyAlignment="1">
      <alignment wrapText="1"/>
    </xf>
    <xf numFmtId="164" fontId="0" fillId="5" borderId="34" xfId="4" applyNumberFormat="1" applyFont="1" applyFill="1" applyBorder="1"/>
    <xf numFmtId="164" fontId="0" fillId="0" borderId="10" xfId="0" applyNumberFormat="1" applyBorder="1"/>
    <xf numFmtId="10" fontId="0" fillId="7" borderId="0" xfId="1" applyNumberFormat="1" applyFont="1" applyFill="1" applyBorder="1"/>
    <xf numFmtId="0" fontId="39" fillId="0" borderId="0" xfId="2" applyFont="1" applyFill="1" applyAlignment="1">
      <alignment wrapText="1"/>
    </xf>
    <xf numFmtId="0" fontId="11" fillId="4" borderId="0" xfId="0" applyFont="1" applyFill="1" applyBorder="1" applyAlignment="1">
      <alignment horizontal="center" wrapText="1"/>
    </xf>
    <xf numFmtId="0" fontId="5" fillId="0" borderId="0" xfId="0" applyFont="1" applyBorder="1"/>
    <xf numFmtId="0" fontId="5" fillId="0" borderId="7" xfId="0" applyFont="1" applyFill="1" applyBorder="1"/>
    <xf numFmtId="0" fontId="0" fillId="0" borderId="0" xfId="0" applyAlignment="1">
      <alignment horizontal="left" wrapText="1"/>
    </xf>
    <xf numFmtId="164" fontId="0" fillId="0" borderId="0" xfId="4" applyNumberFormat="1" applyFont="1" applyFill="1" applyBorder="1" applyAlignment="1">
      <alignment horizontal="right"/>
    </xf>
    <xf numFmtId="164" fontId="30" fillId="0" borderId="0" xfId="4" applyNumberFormat="1" applyFont="1" applyFill="1" applyBorder="1" applyAlignment="1">
      <alignment horizontal="left" vertical="top" wrapText="1"/>
    </xf>
    <xf numFmtId="0" fontId="4" fillId="3" borderId="0" xfId="0" applyFont="1" applyFill="1" applyAlignment="1">
      <alignment horizontal="left" wrapText="1"/>
    </xf>
    <xf numFmtId="0" fontId="14" fillId="2" borderId="0" xfId="0" applyFont="1" applyFill="1" applyAlignment="1">
      <alignment horizontal="left" wrapText="1"/>
    </xf>
    <xf numFmtId="0" fontId="40" fillId="0" borderId="0" xfId="0" applyFont="1" applyAlignment="1">
      <alignment horizontal="left" wrapText="1"/>
    </xf>
    <xf numFmtId="0" fontId="30" fillId="7" borderId="0" xfId="0" applyFont="1" applyFill="1" applyBorder="1" applyAlignment="1">
      <alignment horizontal="left" vertical="top" wrapText="1"/>
    </xf>
    <xf numFmtId="0" fontId="42" fillId="0" borderId="1" xfId="2" applyFont="1" applyBorder="1" applyAlignment="1">
      <alignment horizontal="left" vertical="top" wrapText="1"/>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5" xfId="2" applyFont="1" applyBorder="1" applyAlignment="1">
      <alignment horizontal="left" vertical="top" wrapText="1"/>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6" xfId="2" applyFont="1" applyBorder="1" applyAlignment="1">
      <alignment horizontal="left" vertical="top" wrapText="1"/>
    </xf>
    <xf numFmtId="0" fontId="42" fillId="0" borderId="0" xfId="2" applyFont="1" applyBorder="1" applyAlignment="1">
      <alignment horizontal="left" vertical="top" wrapText="1"/>
    </xf>
    <xf numFmtId="0" fontId="42" fillId="0" borderId="7" xfId="2" applyFont="1" applyBorder="1" applyAlignment="1">
      <alignment horizontal="left" vertical="top" wrapText="1"/>
    </xf>
    <xf numFmtId="0" fontId="42" fillId="0" borderId="8" xfId="2" applyFont="1" applyBorder="1" applyAlignment="1">
      <alignment horizontal="left" vertical="top" wrapText="1"/>
    </xf>
    <xf numFmtId="0" fontId="42" fillId="0" borderId="9" xfId="2" applyFont="1" applyBorder="1" applyAlignment="1">
      <alignment horizontal="left" vertical="top" wrapText="1"/>
    </xf>
    <xf numFmtId="0" fontId="42"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4" fillId="0" borderId="1" xfId="2" applyFont="1" applyBorder="1" applyAlignment="1">
      <alignment horizontal="left" vertical="top" wrapText="1"/>
    </xf>
    <xf numFmtId="0" fontId="44" fillId="0" borderId="13" xfId="2" applyFont="1" applyBorder="1" applyAlignment="1">
      <alignment horizontal="left" vertical="top" wrapText="1"/>
    </xf>
    <xf numFmtId="0" fontId="44"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9" fillId="0" borderId="5"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6"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7" xfId="0" applyFont="1" applyFill="1" applyBorder="1" applyAlignment="1">
      <alignment horizontal="left" vertical="top" wrapText="1"/>
    </xf>
    <xf numFmtId="0" fontId="39" fillId="0" borderId="8"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0" fillId="0" borderId="7" xfId="0"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29"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33" fillId="0" borderId="0" xfId="2" applyFont="1" applyFill="1" applyAlignment="1">
      <alignment horizontal="left"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58" fillId="0" borderId="0" xfId="0" applyFont="1" applyAlignment="1">
      <alignment horizontal="center" vertical="top"/>
    </xf>
    <xf numFmtId="0" fontId="22" fillId="0" borderId="0" xfId="0" applyFont="1" applyAlignment="1"/>
    <xf numFmtId="0" fontId="22" fillId="0" borderId="0" xfId="0" applyFont="1" applyAlignment="1">
      <alignment wrapText="1"/>
    </xf>
    <xf numFmtId="0" fontId="32" fillId="0" borderId="0" xfId="0" applyFont="1"/>
    <xf numFmtId="164" fontId="0" fillId="0" borderId="20" xfId="0" applyNumberFormat="1" applyBorder="1"/>
    <xf numFmtId="0" fontId="35" fillId="7" borderId="0" xfId="0" applyFont="1" applyFill="1" applyBorder="1" applyAlignment="1">
      <alignment horizont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164" fontId="0" fillId="0" borderId="35" xfId="4" applyNumberFormat="1" applyFont="1" applyFill="1" applyBorder="1"/>
    <xf numFmtId="164" fontId="0" fillId="0" borderId="36" xfId="4" applyNumberFormat="1" applyFont="1" applyFill="1" applyBorder="1"/>
    <xf numFmtId="164" fontId="0" fillId="7" borderId="23" xfId="4" applyNumberFormat="1" applyFont="1" applyFill="1" applyBorder="1" applyAlignment="1">
      <alignment horizontal="center" vertical="center"/>
    </xf>
    <xf numFmtId="164" fontId="0" fillId="7" borderId="22" xfId="4" applyNumberFormat="1" applyFont="1" applyFill="1" applyBorder="1" applyAlignment="1">
      <alignment horizontal="center" vertical="center"/>
    </xf>
    <xf numFmtId="9" fontId="0" fillId="0" borderId="21" xfId="1" applyNumberFormat="1" applyFont="1" applyBorder="1" applyAlignment="1">
      <alignment horizontal="right" wrapText="1"/>
    </xf>
    <xf numFmtId="0" fontId="30" fillId="0" borderId="21" xfId="0" applyFont="1" applyFill="1" applyBorder="1" applyAlignment="1">
      <alignment vertical="top"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72246C"/>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42"/>
  <sheetViews>
    <sheetView showGridLines="0" tabSelected="1" zoomScale="115" zoomScaleNormal="115" zoomScalePageLayoutView="70" workbookViewId="0"/>
  </sheetViews>
  <sheetFormatPr defaultRowHeight="14.25" x14ac:dyDescent="0.45"/>
  <cols>
    <col min="1" max="1" width="11.1328125" customWidth="1"/>
    <col min="6" max="6" width="9.06640625" customWidth="1"/>
    <col min="15" max="15" width="9.73046875" customWidth="1"/>
    <col min="18" max="18" width="10" customWidth="1"/>
  </cols>
  <sheetData>
    <row r="1" spans="1:15" ht="21" x14ac:dyDescent="0.65">
      <c r="A1" s="19" t="s">
        <v>6</v>
      </c>
    </row>
    <row r="2" spans="1:15" ht="21" x14ac:dyDescent="0.65">
      <c r="A2" s="19" t="s">
        <v>1</v>
      </c>
    </row>
    <row r="3" spans="1:15" ht="21" x14ac:dyDescent="0.65">
      <c r="A3" s="5" t="s">
        <v>266</v>
      </c>
    </row>
    <row r="4" spans="1:15" ht="15" customHeight="1" x14ac:dyDescent="0.65">
      <c r="A4" s="5"/>
    </row>
    <row r="5" spans="1:15" x14ac:dyDescent="0.45">
      <c r="A5" s="4"/>
      <c r="B5" s="3"/>
    </row>
    <row r="6" spans="1:15" x14ac:dyDescent="0.45">
      <c r="A6" s="4"/>
      <c r="B6" s="3"/>
    </row>
    <row r="7" spans="1:15" s="2" customFormat="1" ht="18" x14ac:dyDescent="0.55000000000000004"/>
    <row r="8" spans="1:15" s="2" customFormat="1" ht="21" x14ac:dyDescent="0.65">
      <c r="A8" s="19" t="s">
        <v>0</v>
      </c>
    </row>
    <row r="9" spans="1:15" s="2" customFormat="1" ht="18" x14ac:dyDescent="0.55000000000000004">
      <c r="A9" s="58" t="s">
        <v>146</v>
      </c>
      <c r="B9" s="58"/>
      <c r="C9" s="58"/>
      <c r="D9" s="58"/>
      <c r="E9" s="58"/>
      <c r="F9" s="58"/>
      <c r="G9" s="58"/>
      <c r="H9" s="58"/>
      <c r="I9" s="58"/>
      <c r="J9" s="58"/>
      <c r="K9" s="58"/>
      <c r="L9" s="58"/>
      <c r="M9" s="58"/>
      <c r="N9" s="58"/>
      <c r="O9" s="58"/>
    </row>
    <row r="10" spans="1:15" s="2" customFormat="1" ht="18" x14ac:dyDescent="0.55000000000000004">
      <c r="A10" s="279" t="s">
        <v>153</v>
      </c>
      <c r="B10" s="279"/>
      <c r="C10" s="279"/>
      <c r="D10" s="279"/>
      <c r="E10" s="279"/>
      <c r="F10" s="279"/>
      <c r="G10" s="279"/>
      <c r="H10" s="279"/>
      <c r="I10" s="279"/>
      <c r="J10" s="279"/>
      <c r="K10" s="279"/>
      <c r="L10" s="279"/>
      <c r="M10" s="279"/>
      <c r="N10" s="279"/>
      <c r="O10" s="279"/>
    </row>
    <row r="11" spans="1:15" s="2" customFormat="1" ht="8.4499999999999993" customHeight="1" x14ac:dyDescent="0.65">
      <c r="A11" s="19"/>
    </row>
    <row r="12" spans="1:15" s="59" customFormat="1" ht="18" customHeight="1" x14ac:dyDescent="0.55000000000000004">
      <c r="A12" s="66">
        <v>1</v>
      </c>
      <c r="B12" s="59" t="s">
        <v>49</v>
      </c>
    </row>
    <row r="13" spans="1:15" s="59" customFormat="1" ht="8.4499999999999993" customHeight="1" x14ac:dyDescent="0.65">
      <c r="A13" s="309"/>
    </row>
    <row r="14" spans="1:15" s="59" customFormat="1" ht="18" x14ac:dyDescent="0.55000000000000004">
      <c r="A14" s="66">
        <v>2</v>
      </c>
      <c r="B14" s="59" t="s">
        <v>155</v>
      </c>
    </row>
    <row r="15" spans="1:15" s="59" customFormat="1" ht="12" customHeight="1" x14ac:dyDescent="0.55000000000000004">
      <c r="A15" s="66"/>
    </row>
    <row r="16" spans="1:15" s="59" customFormat="1" ht="18" x14ac:dyDescent="0.55000000000000004">
      <c r="A16" s="66">
        <v>3</v>
      </c>
      <c r="B16" s="59" t="s">
        <v>158</v>
      </c>
    </row>
    <row r="17" spans="1:18" s="59" customFormat="1" ht="9.75" customHeight="1" x14ac:dyDescent="0.55000000000000004">
      <c r="A17" s="66"/>
    </row>
    <row r="18" spans="1:18" s="59" customFormat="1" ht="18" x14ac:dyDescent="0.55000000000000004">
      <c r="A18" s="20">
        <v>4</v>
      </c>
      <c r="B18" s="59" t="s">
        <v>27</v>
      </c>
    </row>
    <row r="19" spans="1:18" s="2" customFormat="1" ht="11.45" customHeight="1" x14ac:dyDescent="0.55000000000000004">
      <c r="A19" s="20"/>
    </row>
    <row r="20" spans="1:18" s="2" customFormat="1" ht="18" x14ac:dyDescent="0.55000000000000004">
      <c r="A20" s="96">
        <v>5</v>
      </c>
      <c r="B20" s="2" t="s">
        <v>28</v>
      </c>
    </row>
    <row r="21" spans="1:18" s="2" customFormat="1" ht="18" x14ac:dyDescent="0.55000000000000004">
      <c r="A21" s="1"/>
      <c r="C21" s="68" t="s">
        <v>29</v>
      </c>
    </row>
    <row r="22" spans="1:18" s="2" customFormat="1" ht="9" customHeight="1" x14ac:dyDescent="0.55000000000000004">
      <c r="A22" s="1"/>
    </row>
    <row r="23" spans="1:18" s="2" customFormat="1" ht="18" x14ac:dyDescent="0.55000000000000004">
      <c r="A23" s="1"/>
      <c r="B23" s="57" t="s">
        <v>25</v>
      </c>
    </row>
    <row r="24" spans="1:18" s="2" customFormat="1" ht="9.9499999999999993" customHeight="1" x14ac:dyDescent="0.55000000000000004">
      <c r="A24" s="1"/>
      <c r="B24" s="57"/>
    </row>
    <row r="25" spans="1:18" s="2" customFormat="1" ht="37.5" customHeight="1" x14ac:dyDescent="0.55000000000000004">
      <c r="A25" s="96">
        <v>6</v>
      </c>
      <c r="B25" s="416" t="s">
        <v>53</v>
      </c>
      <c r="C25" s="416"/>
      <c r="D25" s="416"/>
      <c r="E25" s="416"/>
      <c r="F25" s="416"/>
      <c r="G25" s="416"/>
      <c r="H25" s="416"/>
      <c r="I25" s="416"/>
      <c r="J25" s="416"/>
      <c r="K25" s="416"/>
      <c r="L25" s="416"/>
      <c r="M25" s="416"/>
      <c r="N25" s="416"/>
      <c r="O25" s="416"/>
      <c r="P25" s="416"/>
      <c r="Q25" s="416"/>
      <c r="R25" s="416"/>
    </row>
    <row r="26" spans="1:18" s="2" customFormat="1" ht="18" x14ac:dyDescent="0.55000000000000004">
      <c r="A26" s="96"/>
      <c r="B26" s="397"/>
      <c r="C26" s="397"/>
      <c r="D26" s="397"/>
      <c r="E26" s="397"/>
      <c r="F26" s="397"/>
      <c r="G26" s="397"/>
      <c r="H26" s="397"/>
      <c r="I26" s="397"/>
      <c r="J26" s="397"/>
      <c r="K26" s="397"/>
      <c r="L26" s="397"/>
      <c r="M26" s="397"/>
      <c r="N26" s="397"/>
      <c r="O26" s="397"/>
      <c r="P26" s="397"/>
      <c r="Q26" s="397"/>
      <c r="R26" s="397"/>
    </row>
    <row r="27" spans="1:18" s="2" customFormat="1" ht="18" x14ac:dyDescent="0.55000000000000004">
      <c r="A27" s="96" t="s">
        <v>252</v>
      </c>
      <c r="B27" s="397"/>
      <c r="C27" s="397"/>
      <c r="D27" s="397"/>
      <c r="E27" s="397"/>
      <c r="F27" s="397"/>
      <c r="G27" s="397"/>
      <c r="H27" s="397"/>
      <c r="I27" s="397"/>
      <c r="J27" s="397"/>
      <c r="K27" s="397"/>
      <c r="L27" s="397"/>
      <c r="M27" s="397"/>
      <c r="N27" s="397"/>
      <c r="O27" s="397"/>
      <c r="P27" s="397"/>
      <c r="Q27" s="397"/>
      <c r="R27" s="397"/>
    </row>
    <row r="28" spans="1:18" s="2" customFormat="1" ht="52.5" customHeight="1" x14ac:dyDescent="0.55000000000000004">
      <c r="A28" s="402" t="s">
        <v>254</v>
      </c>
      <c r="B28" s="416" t="s">
        <v>253</v>
      </c>
      <c r="C28" s="416"/>
      <c r="D28" s="416"/>
      <c r="E28" s="416"/>
      <c r="F28" s="416"/>
      <c r="G28" s="416"/>
      <c r="H28" s="416"/>
      <c r="I28" s="416"/>
      <c r="J28" s="416"/>
      <c r="K28" s="416"/>
      <c r="L28" s="416"/>
      <c r="M28" s="416"/>
      <c r="N28" s="416"/>
      <c r="O28" s="416"/>
      <c r="P28" s="416"/>
      <c r="Q28" s="416"/>
      <c r="R28" s="416"/>
    </row>
    <row r="29" spans="1:18" s="2" customFormat="1" ht="18" x14ac:dyDescent="0.55000000000000004">
      <c r="A29" s="96"/>
      <c r="B29" s="397"/>
      <c r="C29" s="397"/>
      <c r="D29" s="397"/>
      <c r="E29" s="397"/>
      <c r="F29" s="397"/>
      <c r="G29" s="397"/>
      <c r="H29" s="397"/>
      <c r="I29" s="397"/>
      <c r="J29" s="397"/>
      <c r="K29" s="397"/>
      <c r="L29" s="397"/>
      <c r="M29" s="397"/>
      <c r="N29" s="397"/>
      <c r="O29" s="397"/>
      <c r="P29" s="397"/>
      <c r="Q29" s="397"/>
      <c r="R29" s="397"/>
    </row>
    <row r="30" spans="1:18" s="2" customFormat="1" ht="21" x14ac:dyDescent="0.65">
      <c r="A30" s="11" t="s">
        <v>10</v>
      </c>
      <c r="B30" s="415" t="s">
        <v>48</v>
      </c>
      <c r="C30" s="415"/>
      <c r="D30" s="415"/>
      <c r="E30" s="415"/>
      <c r="F30" s="415"/>
      <c r="G30" s="415"/>
      <c r="H30" s="415"/>
      <c r="I30" s="415"/>
      <c r="J30" s="415"/>
      <c r="K30" s="415"/>
      <c r="L30" s="415"/>
      <c r="M30" s="415"/>
      <c r="N30" s="415"/>
      <c r="O30" s="415"/>
      <c r="P30" s="415"/>
      <c r="Q30" s="415"/>
      <c r="R30" s="415"/>
    </row>
    <row r="31" spans="1:18" s="2" customFormat="1" ht="18" customHeight="1" x14ac:dyDescent="0.65">
      <c r="A31" s="12"/>
      <c r="B31" s="53" t="s">
        <v>36</v>
      </c>
      <c r="C31" s="13"/>
      <c r="D31" s="13"/>
      <c r="E31" s="145"/>
      <c r="F31" s="60"/>
      <c r="G31" s="60"/>
      <c r="H31" s="60"/>
      <c r="I31" s="132"/>
      <c r="J31" s="13"/>
      <c r="K31" s="13"/>
      <c r="L31" s="144"/>
      <c r="M31" s="13"/>
      <c r="N31" s="13"/>
      <c r="O31" s="13"/>
      <c r="P31" s="13"/>
      <c r="Q31" s="13"/>
      <c r="R31" s="13"/>
    </row>
    <row r="32" spans="1:18" s="2" customFormat="1" ht="18" customHeight="1" x14ac:dyDescent="0.65">
      <c r="A32" s="12"/>
      <c r="B32" s="280" t="s">
        <v>147</v>
      </c>
      <c r="C32" s="132"/>
      <c r="D32" s="132"/>
      <c r="E32" s="145"/>
      <c r="F32" s="60"/>
      <c r="G32" s="60"/>
      <c r="H32" s="60"/>
      <c r="I32" s="132"/>
      <c r="J32" s="132"/>
      <c r="K32" s="132"/>
      <c r="L32" s="144"/>
      <c r="M32" s="132"/>
      <c r="N32" s="132"/>
      <c r="O32" s="132"/>
      <c r="P32" s="132"/>
      <c r="Q32" s="132"/>
      <c r="R32" s="132"/>
    </row>
    <row r="33" spans="1:18" s="2" customFormat="1" ht="21" x14ac:dyDescent="0.65">
      <c r="A33" s="13"/>
      <c r="B33" s="415" t="s">
        <v>26</v>
      </c>
      <c r="C33" s="415"/>
      <c r="D33" s="415"/>
      <c r="E33" s="415"/>
      <c r="F33" s="415"/>
      <c r="G33" s="415"/>
      <c r="H33" s="415"/>
      <c r="I33" s="415"/>
      <c r="J33" s="415"/>
      <c r="K33" s="415"/>
      <c r="L33" s="415"/>
      <c r="M33" s="415"/>
      <c r="N33" s="415"/>
      <c r="O33" s="415"/>
      <c r="P33" s="415"/>
      <c r="Q33" s="415"/>
      <c r="R33" s="415"/>
    </row>
    <row r="34" spans="1:18" s="2" customFormat="1" ht="21" x14ac:dyDescent="0.65">
      <c r="A34" s="13"/>
      <c r="B34" s="415"/>
      <c r="C34" s="415"/>
      <c r="D34" s="415"/>
      <c r="E34" s="415"/>
      <c r="F34" s="415"/>
      <c r="G34" s="415"/>
      <c r="H34" s="415"/>
      <c r="I34" s="415"/>
      <c r="J34" s="415"/>
      <c r="K34" s="415"/>
      <c r="L34" s="415"/>
      <c r="M34" s="415"/>
      <c r="N34" s="415"/>
      <c r="O34" s="415"/>
      <c r="P34" s="415"/>
      <c r="Q34" s="415"/>
      <c r="R34" s="415"/>
    </row>
    <row r="35" spans="1:18" s="14" customFormat="1" ht="16.5" customHeight="1" x14ac:dyDescent="0.65">
      <c r="B35" s="15"/>
      <c r="C35" s="15"/>
      <c r="D35" s="15"/>
      <c r="E35" s="15"/>
      <c r="F35" s="15"/>
      <c r="G35" s="16"/>
      <c r="H35" s="16"/>
      <c r="I35" s="16"/>
      <c r="J35" s="16"/>
      <c r="K35" s="16"/>
      <c r="L35" s="16"/>
      <c r="M35" s="16"/>
      <c r="N35" s="16"/>
      <c r="O35" s="16"/>
      <c r="P35" s="16"/>
    </row>
    <row r="36" spans="1:18" s="2" customFormat="1" ht="18" x14ac:dyDescent="0.55000000000000004">
      <c r="A36" s="414" t="s">
        <v>11</v>
      </c>
      <c r="B36" s="414"/>
      <c r="C36" s="414"/>
      <c r="D36" s="414"/>
      <c r="E36" s="414"/>
      <c r="F36" s="414"/>
      <c r="G36" s="414"/>
      <c r="H36" s="414"/>
      <c r="I36" s="414"/>
      <c r="J36" s="414"/>
      <c r="K36" s="414"/>
      <c r="L36" s="414"/>
      <c r="M36" s="414"/>
      <c r="N36" s="414"/>
      <c r="O36" s="414"/>
      <c r="P36" s="414"/>
      <c r="Q36" s="414"/>
      <c r="R36" s="414"/>
    </row>
    <row r="37" spans="1:18" s="2" customFormat="1" ht="9.75" customHeight="1" x14ac:dyDescent="0.55000000000000004">
      <c r="A37" s="414"/>
      <c r="B37" s="414"/>
      <c r="C37" s="414"/>
      <c r="D37" s="414"/>
      <c r="E37" s="414"/>
      <c r="F37" s="414"/>
      <c r="G37" s="414"/>
      <c r="H37" s="414"/>
      <c r="I37" s="414"/>
      <c r="J37" s="414"/>
      <c r="K37" s="414"/>
      <c r="L37" s="414"/>
      <c r="M37" s="414"/>
      <c r="N37" s="414"/>
      <c r="O37" s="414"/>
      <c r="P37" s="414"/>
      <c r="Q37" s="414"/>
      <c r="R37" s="414"/>
    </row>
    <row r="38" spans="1:18" s="2" customFormat="1" ht="12.95" customHeight="1" x14ac:dyDescent="0.55000000000000004">
      <c r="A38" s="414"/>
      <c r="B38" s="414"/>
      <c r="C38" s="414"/>
      <c r="D38" s="414"/>
      <c r="E38" s="414"/>
      <c r="F38" s="414"/>
      <c r="G38" s="414"/>
      <c r="H38" s="414"/>
      <c r="I38" s="414"/>
      <c r="J38" s="414"/>
      <c r="K38" s="414"/>
      <c r="L38" s="414"/>
      <c r="M38" s="414"/>
      <c r="N38" s="414"/>
      <c r="O38" s="414"/>
      <c r="P38" s="414"/>
      <c r="Q38" s="414"/>
      <c r="R38" s="414"/>
    </row>
    <row r="39" spans="1:18" s="2" customFormat="1" ht="11.65" customHeight="1" x14ac:dyDescent="0.55000000000000004">
      <c r="A39" s="414"/>
      <c r="B39" s="414"/>
      <c r="C39" s="414"/>
      <c r="D39" s="414"/>
      <c r="E39" s="414"/>
      <c r="F39" s="414"/>
      <c r="G39" s="414"/>
      <c r="H39" s="414"/>
      <c r="I39" s="414"/>
      <c r="J39" s="414"/>
      <c r="K39" s="414"/>
      <c r="L39" s="414"/>
      <c r="M39" s="414"/>
      <c r="N39" s="414"/>
      <c r="O39" s="414"/>
      <c r="P39" s="414"/>
      <c r="Q39" s="414"/>
      <c r="R39" s="414"/>
    </row>
    <row r="40" spans="1:18" s="2" customFormat="1" ht="21" customHeight="1" x14ac:dyDescent="0.55000000000000004">
      <c r="A40" s="414"/>
      <c r="B40" s="414"/>
      <c r="C40" s="414"/>
      <c r="D40" s="414"/>
      <c r="E40" s="414"/>
      <c r="F40" s="414"/>
      <c r="G40" s="414"/>
      <c r="H40" s="414"/>
      <c r="I40" s="414"/>
      <c r="J40" s="414"/>
      <c r="K40" s="414"/>
      <c r="L40" s="414"/>
      <c r="M40" s="414"/>
      <c r="N40" s="414"/>
      <c r="O40" s="414"/>
      <c r="P40" s="414"/>
      <c r="Q40" s="414"/>
      <c r="R40" s="414"/>
    </row>
    <row r="41" spans="1:18" ht="18" x14ac:dyDescent="0.55000000000000004">
      <c r="P41" s="17" t="s">
        <v>267</v>
      </c>
    </row>
    <row r="42" spans="1:18" x14ac:dyDescent="0.45">
      <c r="J42" s="78"/>
    </row>
  </sheetData>
  <sheetProtection algorithmName="SHA-512" hashValue="wR85V4rH7JW896qtCJ9B8m/vIT3TnujHS00LATgoBXFN7ZpKLNQpx9B0db5+weYiZPJ5Zl/+n3WL9U99FvsSow==" saltValue="8iT7XXY7sj9LG+hOIHtxfA==" spinCount="100000" sheet="1" formatColumns="0" formatRows="0"/>
  <mergeCells count="5">
    <mergeCell ref="A36:R40"/>
    <mergeCell ref="B30:R30"/>
    <mergeCell ref="B33:R34"/>
    <mergeCell ref="B25:R25"/>
    <mergeCell ref="B28:R28"/>
  </mergeCells>
  <hyperlinks>
    <hyperlink ref="B31" r:id="rId1" display="at aicpa.org/sba." xr:uid="{9F16782C-C9DD-405E-8BCE-2CBE9E200EDD}"/>
    <hyperlink ref="B32"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heetViews>
  <sheetFormatPr defaultRowHeight="14.25" x14ac:dyDescent="0.45"/>
  <cols>
    <col min="1" max="1" width="33.1328125" customWidth="1"/>
    <col min="2" max="2" width="7.1328125" customWidth="1"/>
    <col min="3" max="3" width="12.265625" customWidth="1"/>
    <col min="4" max="4" width="31.86328125" customWidth="1"/>
    <col min="5" max="5" width="22.265625" customWidth="1"/>
    <col min="6" max="6" width="7.1328125" customWidth="1"/>
    <col min="7" max="7" width="14.59765625" customWidth="1"/>
    <col min="8" max="8" width="14" customWidth="1"/>
    <col min="9" max="9" width="17" customWidth="1"/>
    <col min="10" max="10" width="6.59765625" customWidth="1"/>
    <col min="11" max="11" width="13" bestFit="1" customWidth="1"/>
    <col min="12" max="12" width="4.73046875" customWidth="1"/>
    <col min="13" max="13" width="12" bestFit="1" customWidth="1"/>
    <col min="14" max="14" width="4.73046875" customWidth="1"/>
  </cols>
  <sheetData>
    <row r="1" spans="1:16" ht="21" x14ac:dyDescent="0.65">
      <c r="A1" s="19" t="s">
        <v>2</v>
      </c>
      <c r="G1" s="59"/>
      <c r="H1" s="59"/>
    </row>
    <row r="2" spans="1:16" ht="21" x14ac:dyDescent="0.65">
      <c r="A2" s="19" t="s">
        <v>1</v>
      </c>
    </row>
    <row r="3" spans="1:16" s="77" customFormat="1" ht="21" x14ac:dyDescent="0.65">
      <c r="A3" s="103" t="s">
        <v>266</v>
      </c>
      <c r="B3" s="78"/>
      <c r="C3" s="78"/>
      <c r="D3" s="78"/>
      <c r="E3" s="78"/>
      <c r="F3" s="78"/>
    </row>
    <row r="4" spans="1:16" s="77" customFormat="1" ht="11.45" customHeight="1" x14ac:dyDescent="0.65">
      <c r="A4" s="103"/>
      <c r="B4" s="78"/>
      <c r="C4" s="78"/>
      <c r="D4" s="78"/>
      <c r="E4" s="78"/>
      <c r="F4" s="78"/>
    </row>
    <row r="5" spans="1:16" ht="15" customHeight="1" x14ac:dyDescent="0.55000000000000004">
      <c r="A5" s="58" t="s">
        <v>148</v>
      </c>
      <c r="B5" s="58"/>
      <c r="C5" s="200"/>
      <c r="D5" s="200"/>
      <c r="E5" s="59"/>
    </row>
    <row r="6" spans="1:16" s="77" customFormat="1" ht="15" customHeight="1" x14ac:dyDescent="0.55000000000000004">
      <c r="A6" s="179" t="s">
        <v>189</v>
      </c>
      <c r="B6" s="88"/>
      <c r="C6" s="180"/>
      <c r="D6" s="180"/>
      <c r="E6" s="59"/>
    </row>
    <row r="7" spans="1:16" s="77" customFormat="1" ht="15" customHeight="1" thickBot="1" x14ac:dyDescent="0.6">
      <c r="D7" s="59"/>
      <c r="E7" s="59"/>
    </row>
    <row r="8" spans="1:16" s="6" customFormat="1" ht="18.399999999999999" thickBot="1" x14ac:dyDescent="0.6">
      <c r="A8" s="105" t="s">
        <v>39</v>
      </c>
      <c r="B8" s="106"/>
      <c r="C8" s="107"/>
      <c r="D8" s="104"/>
      <c r="E8" s="97"/>
      <c r="F8" s="97"/>
      <c r="G8" s="97"/>
      <c r="N8" s="22"/>
    </row>
    <row r="9" spans="1:16" s="6" customFormat="1" ht="25.5" customHeight="1" thickBot="1" x14ac:dyDescent="0.5">
      <c r="A9" s="137" t="s">
        <v>40</v>
      </c>
      <c r="B9" s="108"/>
      <c r="C9" s="310"/>
      <c r="D9" s="418" t="s">
        <v>83</v>
      </c>
      <c r="E9" s="419"/>
      <c r="F9" s="420"/>
      <c r="G9" s="165"/>
      <c r="H9" s="165"/>
      <c r="I9" s="165"/>
      <c r="J9" s="165"/>
      <c r="K9" s="165"/>
      <c r="L9" s="165"/>
      <c r="O9" s="22"/>
    </row>
    <row r="10" spans="1:16" s="49" customFormat="1" ht="14.65" thickBot="1" x14ac:dyDescent="0.5">
      <c r="A10" s="138"/>
      <c r="B10" s="109"/>
      <c r="C10" s="110"/>
      <c r="D10" s="98"/>
      <c r="E10" s="65"/>
      <c r="F10" s="65"/>
      <c r="G10" s="65"/>
      <c r="H10" s="65"/>
      <c r="O10" s="41"/>
    </row>
    <row r="11" spans="1:16" s="6" customFormat="1" ht="14.25" customHeight="1" x14ac:dyDescent="0.45">
      <c r="A11" s="137" t="s">
        <v>87</v>
      </c>
      <c r="B11" s="108"/>
      <c r="C11" s="376"/>
      <c r="D11" s="421" t="s">
        <v>84</v>
      </c>
      <c r="E11" s="422"/>
      <c r="F11" s="423"/>
      <c r="G11" s="166"/>
      <c r="H11" s="166"/>
      <c r="I11" s="166"/>
      <c r="J11" s="166"/>
      <c r="K11" s="166"/>
      <c r="L11" s="166"/>
      <c r="O11" s="22"/>
    </row>
    <row r="12" spans="1:16" s="6" customFormat="1" ht="17.25" customHeight="1" x14ac:dyDescent="0.45">
      <c r="A12" s="111"/>
      <c r="B12" s="22"/>
      <c r="C12" s="112"/>
      <c r="D12" s="424"/>
      <c r="E12" s="425"/>
      <c r="F12" s="426"/>
      <c r="G12" s="166"/>
      <c r="H12" s="166"/>
      <c r="I12" s="166"/>
      <c r="J12" s="166"/>
      <c r="K12" s="166"/>
      <c r="L12" s="166"/>
      <c r="O12" s="22"/>
    </row>
    <row r="13" spans="1:16" s="6" customFormat="1" ht="42" customHeight="1" thickBot="1" x14ac:dyDescent="0.5">
      <c r="A13" s="111"/>
      <c r="B13" s="22"/>
      <c r="C13" s="112"/>
      <c r="D13" s="427"/>
      <c r="E13" s="428"/>
      <c r="F13" s="429"/>
      <c r="G13" s="102"/>
      <c r="H13" s="102"/>
      <c r="I13" s="102"/>
      <c r="J13" s="102"/>
      <c r="K13" s="102"/>
      <c r="L13" s="102"/>
      <c r="O13" s="22"/>
    </row>
    <row r="14" spans="1:16" s="6" customFormat="1" ht="28.5" customHeight="1" thickBot="1" x14ac:dyDescent="0.5">
      <c r="A14" s="116" t="s">
        <v>41</v>
      </c>
      <c r="B14" s="113"/>
      <c r="C14" s="114"/>
      <c r="D14" s="430" t="s">
        <v>157</v>
      </c>
      <c r="E14" s="431"/>
      <c r="F14" s="432"/>
      <c r="G14" s="115"/>
      <c r="H14" s="115"/>
      <c r="I14" s="115"/>
      <c r="J14" s="115"/>
      <c r="K14" s="115"/>
      <c r="L14" s="115"/>
      <c r="M14" s="95"/>
      <c r="N14" s="95"/>
      <c r="O14" s="95"/>
      <c r="P14" s="95"/>
    </row>
    <row r="15" spans="1:16" s="77" customFormat="1" ht="15" customHeight="1" thickBot="1" x14ac:dyDescent="0.5">
      <c r="A15" s="36"/>
      <c r="B15" s="79"/>
      <c r="C15" s="80"/>
    </row>
    <row r="16" spans="1:16" s="77" customFormat="1" ht="15" customHeight="1" x14ac:dyDescent="0.45">
      <c r="A16" s="18"/>
      <c r="B16" s="18"/>
      <c r="C16" s="18"/>
    </row>
    <row r="17" spans="1:8" s="77" customFormat="1" ht="15" customHeight="1" thickBot="1" x14ac:dyDescent="0.5"/>
    <row r="18" spans="1:8" ht="21" customHeight="1" thickBot="1" x14ac:dyDescent="0.6">
      <c r="A18" s="55" t="s">
        <v>265</v>
      </c>
      <c r="B18" s="51"/>
      <c r="C18" s="51"/>
      <c r="D18" s="52"/>
      <c r="E18" s="417" t="s">
        <v>75</v>
      </c>
      <c r="F18" s="417"/>
    </row>
    <row r="19" spans="1:8" ht="20.25" customHeight="1" x14ac:dyDescent="0.45">
      <c r="A19" s="383"/>
      <c r="B19" s="287"/>
      <c r="C19" s="287"/>
      <c r="D19" s="32"/>
      <c r="E19" s="417"/>
      <c r="F19" s="417"/>
    </row>
    <row r="20" spans="1:8" s="77" customFormat="1" ht="15" customHeight="1" x14ac:dyDescent="0.45">
      <c r="A20" s="81" t="s">
        <v>56</v>
      </c>
      <c r="B20" s="82" t="s">
        <v>57</v>
      </c>
      <c r="C20" s="163">
        <f>'Schedule A'!J43</f>
        <v>0</v>
      </c>
      <c r="D20" s="85"/>
      <c r="E20" s="162" t="s">
        <v>143</v>
      </c>
    </row>
    <row r="21" spans="1:8" s="77" customFormat="1" ht="15" customHeight="1" x14ac:dyDescent="0.45">
      <c r="A21" s="81" t="s">
        <v>55</v>
      </c>
      <c r="B21" s="82" t="s">
        <v>58</v>
      </c>
      <c r="C21" s="163">
        <f>'Non-Payroll Costs Tracker'!E30</f>
        <v>0</v>
      </c>
      <c r="D21" s="85"/>
      <c r="E21" s="162" t="s">
        <v>100</v>
      </c>
    </row>
    <row r="22" spans="1:8" s="77" customFormat="1" ht="15" customHeight="1" x14ac:dyDescent="0.45">
      <c r="A22" s="81" t="s">
        <v>54</v>
      </c>
      <c r="B22" s="82" t="s">
        <v>59</v>
      </c>
      <c r="C22" s="163">
        <f>'Non-Payroll Costs Tracker'!F30</f>
        <v>0</v>
      </c>
      <c r="D22" s="85"/>
      <c r="E22" s="162" t="s">
        <v>100</v>
      </c>
    </row>
    <row r="23" spans="1:8" s="77" customFormat="1" ht="15" customHeight="1" x14ac:dyDescent="0.45">
      <c r="A23" s="81" t="s">
        <v>60</v>
      </c>
      <c r="B23" s="82" t="s">
        <v>61</v>
      </c>
      <c r="C23" s="164">
        <f>'Non-Payroll Costs Tracker'!N30</f>
        <v>0</v>
      </c>
      <c r="D23" s="85"/>
      <c r="E23" s="162" t="s">
        <v>100</v>
      </c>
    </row>
    <row r="24" spans="1:8" s="77" customFormat="1" ht="15" customHeight="1" x14ac:dyDescent="0.45">
      <c r="A24" s="81"/>
      <c r="B24" s="82"/>
      <c r="C24" s="47"/>
      <c r="D24" s="85"/>
    </row>
    <row r="25" spans="1:8" ht="15" customHeight="1" x14ac:dyDescent="0.45">
      <c r="A25" s="89" t="s">
        <v>62</v>
      </c>
      <c r="B25" s="74"/>
      <c r="C25" s="360">
        <f>SUM(C20:C24)</f>
        <v>0</v>
      </c>
      <c r="D25" s="85"/>
    </row>
    <row r="26" spans="1:8" ht="24.75" customHeight="1" x14ac:dyDescent="0.45">
      <c r="A26" s="81" t="s">
        <v>264</v>
      </c>
      <c r="B26" s="74"/>
      <c r="C26" s="71"/>
      <c r="D26" s="85"/>
      <c r="E26" s="162" t="s">
        <v>76</v>
      </c>
    </row>
    <row r="27" spans="1:8" s="77" customFormat="1" ht="15" customHeight="1" x14ac:dyDescent="0.45">
      <c r="A27" s="81"/>
      <c r="B27" s="74"/>
      <c r="C27" s="47"/>
      <c r="D27" s="85"/>
    </row>
    <row r="28" spans="1:8" ht="15" customHeight="1" x14ac:dyDescent="0.45">
      <c r="A28" s="89" t="s">
        <v>63</v>
      </c>
      <c r="B28" s="74"/>
      <c r="C28" s="47"/>
      <c r="D28" s="85"/>
      <c r="E28" s="78"/>
      <c r="F28" s="90"/>
      <c r="G28" s="90"/>
      <c r="H28" s="90"/>
    </row>
    <row r="29" spans="1:8" ht="5.25" customHeight="1" x14ac:dyDescent="0.45">
      <c r="A29" s="33"/>
      <c r="B29" s="18"/>
      <c r="C29" s="18"/>
      <c r="D29" s="85"/>
      <c r="E29" s="78"/>
      <c r="F29" s="78"/>
      <c r="G29" s="78"/>
      <c r="H29" s="78"/>
    </row>
    <row r="30" spans="1:8" s="77" customFormat="1" ht="15" customHeight="1" x14ac:dyDescent="0.45">
      <c r="A30" s="81" t="s">
        <v>81</v>
      </c>
      <c r="B30" s="158" t="s">
        <v>64</v>
      </c>
      <c r="C30" s="164">
        <f>'Schedule A'!J17</f>
        <v>0</v>
      </c>
      <c r="D30" s="85"/>
      <c r="E30" s="162" t="s">
        <v>143</v>
      </c>
      <c r="F30" s="78"/>
      <c r="G30" s="78"/>
      <c r="H30" s="78"/>
    </row>
    <row r="31" spans="1:8" s="77" customFormat="1" ht="15" customHeight="1" x14ac:dyDescent="0.45">
      <c r="A31" s="81"/>
      <c r="B31" s="74"/>
      <c r="C31" s="47"/>
      <c r="D31" s="85"/>
      <c r="E31" s="170"/>
      <c r="F31" s="78"/>
      <c r="G31" s="78"/>
      <c r="H31" s="78"/>
    </row>
    <row r="32" spans="1:8" s="77" customFormat="1" ht="15" customHeight="1" x14ac:dyDescent="0.45">
      <c r="A32" s="81" t="s">
        <v>65</v>
      </c>
      <c r="B32" s="158" t="s">
        <v>66</v>
      </c>
      <c r="C32" s="360">
        <f>C25+C26-C30</f>
        <v>0</v>
      </c>
      <c r="D32" s="85"/>
      <c r="E32" s="170"/>
      <c r="F32" s="78"/>
      <c r="G32" s="78"/>
      <c r="H32" s="78"/>
    </row>
    <row r="33" spans="1:9" s="77" customFormat="1" ht="15" customHeight="1" x14ac:dyDescent="0.45">
      <c r="A33" s="81"/>
      <c r="B33" s="74"/>
      <c r="C33" s="47"/>
      <c r="D33" s="85"/>
      <c r="E33" s="170"/>
      <c r="F33" s="78"/>
      <c r="G33" s="78"/>
      <c r="H33" s="78"/>
    </row>
    <row r="34" spans="1:9" s="77" customFormat="1" ht="15" customHeight="1" x14ac:dyDescent="0.45">
      <c r="A34" s="81" t="s">
        <v>67</v>
      </c>
      <c r="B34" s="158" t="s">
        <v>68</v>
      </c>
      <c r="C34" s="406" t="e">
        <f>'Schedule A'!J54</f>
        <v>#DIV/0!</v>
      </c>
      <c r="D34" s="410" t="s">
        <v>263</v>
      </c>
      <c r="E34" s="170" t="s">
        <v>143</v>
      </c>
      <c r="F34" s="78"/>
      <c r="G34" s="78"/>
      <c r="H34" s="78"/>
    </row>
    <row r="35" spans="1:9" s="77" customFormat="1" ht="15" customHeight="1" x14ac:dyDescent="0.45">
      <c r="A35" s="81"/>
      <c r="B35" s="74"/>
      <c r="C35" s="47"/>
      <c r="D35" s="85"/>
      <c r="E35" s="170"/>
      <c r="F35" s="78"/>
      <c r="G35" s="78"/>
      <c r="H35" s="78"/>
    </row>
    <row r="36" spans="1:9" s="77" customFormat="1" ht="15" customHeight="1" x14ac:dyDescent="0.45">
      <c r="A36" s="81" t="s">
        <v>69</v>
      </c>
      <c r="B36" s="158" t="s">
        <v>70</v>
      </c>
      <c r="C36" s="360" t="e">
        <f>IF(C34=0,C32,C32*C34)</f>
        <v>#DIV/0!</v>
      </c>
      <c r="D36" s="410" t="s">
        <v>263</v>
      </c>
      <c r="E36" s="170"/>
      <c r="F36" s="78"/>
      <c r="G36" s="78"/>
      <c r="H36" s="78"/>
    </row>
    <row r="37" spans="1:9" s="77" customFormat="1" ht="15" customHeight="1" x14ac:dyDescent="0.45">
      <c r="A37" s="81"/>
      <c r="B37" s="158"/>
      <c r="C37" s="47"/>
      <c r="D37" s="85"/>
      <c r="E37" s="170"/>
      <c r="F37" s="78"/>
      <c r="G37" s="78"/>
      <c r="H37" s="78"/>
    </row>
    <row r="38" spans="1:9" ht="15" customHeight="1" x14ac:dyDescent="0.45">
      <c r="A38" s="35" t="s">
        <v>193</v>
      </c>
      <c r="B38" s="18" t="s">
        <v>71</v>
      </c>
      <c r="C38" s="71"/>
      <c r="D38" s="85"/>
      <c r="E38" s="171"/>
    </row>
    <row r="39" spans="1:9" s="77" customFormat="1" ht="15" customHeight="1" x14ac:dyDescent="0.45">
      <c r="A39" s="81"/>
      <c r="B39" s="158"/>
      <c r="C39" s="47"/>
      <c r="D39" s="85"/>
      <c r="E39" s="170"/>
      <c r="F39" s="78"/>
      <c r="G39" s="78"/>
      <c r="H39" s="78"/>
    </row>
    <row r="40" spans="1:9" s="77" customFormat="1" ht="15" customHeight="1" x14ac:dyDescent="0.45">
      <c r="A40" s="81"/>
      <c r="B40" s="158"/>
      <c r="C40" s="47"/>
      <c r="D40" s="85"/>
      <c r="E40" s="170"/>
      <c r="F40" s="78"/>
      <c r="G40" s="78"/>
      <c r="H40" s="78"/>
    </row>
    <row r="41" spans="1:9" ht="15" customHeight="1" x14ac:dyDescent="0.45">
      <c r="A41" s="81" t="s">
        <v>72</v>
      </c>
      <c r="B41" s="158" t="s">
        <v>73</v>
      </c>
      <c r="C41" s="360">
        <f>C20/0.75</f>
        <v>0</v>
      </c>
      <c r="D41" s="85"/>
      <c r="E41" s="170" t="s">
        <v>255</v>
      </c>
      <c r="F41" s="78"/>
      <c r="G41" s="78"/>
      <c r="H41" s="78"/>
      <c r="I41" s="78"/>
    </row>
    <row r="42" spans="1:9" x14ac:dyDescent="0.45">
      <c r="A42" s="33"/>
      <c r="B42" s="159"/>
      <c r="C42" s="18"/>
      <c r="D42" s="85"/>
    </row>
    <row r="43" spans="1:9" ht="29.25" customHeight="1" x14ac:dyDescent="0.45">
      <c r="A43" s="320" t="s">
        <v>194</v>
      </c>
      <c r="B43" s="38" t="s">
        <v>74</v>
      </c>
      <c r="C43" s="360">
        <f>IFERROR((MIN(C36,C38,C41)),0)</f>
        <v>0</v>
      </c>
      <c r="D43" s="85"/>
      <c r="E43" s="78"/>
      <c r="F43" s="78"/>
      <c r="G43" s="78"/>
    </row>
    <row r="44" spans="1:9" s="78" customFormat="1" ht="15" customHeight="1" x14ac:dyDescent="0.45">
      <c r="A44" s="161"/>
      <c r="B44" s="38"/>
      <c r="C44" s="47"/>
      <c r="D44" s="85"/>
    </row>
    <row r="45" spans="1:9" ht="27" customHeight="1" x14ac:dyDescent="0.45">
      <c r="A45" s="139" t="s">
        <v>218</v>
      </c>
      <c r="B45" s="158"/>
      <c r="C45" s="71"/>
      <c r="D45" s="85"/>
      <c r="E45" s="162" t="s">
        <v>78</v>
      </c>
    </row>
    <row r="46" spans="1:9" s="78" customFormat="1" ht="11.25" customHeight="1" x14ac:dyDescent="0.45">
      <c r="A46" s="139"/>
      <c r="B46" s="158"/>
      <c r="C46" s="47"/>
      <c r="D46" s="85"/>
    </row>
    <row r="47" spans="1:9" ht="15" customHeight="1" x14ac:dyDescent="0.45">
      <c r="A47" s="35" t="s">
        <v>34</v>
      </c>
      <c r="B47" s="159"/>
      <c r="C47" s="48"/>
      <c r="D47" s="361">
        <f>C43-C45</f>
        <v>0</v>
      </c>
      <c r="E47" s="73" t="s">
        <v>29</v>
      </c>
    </row>
    <row r="48" spans="1:9" ht="27.75" customHeight="1" x14ac:dyDescent="0.45">
      <c r="A48" s="33"/>
      <c r="B48" s="159"/>
      <c r="C48" s="48"/>
      <c r="D48" s="85"/>
      <c r="E48" s="403"/>
      <c r="F48" s="403"/>
      <c r="G48" s="403"/>
      <c r="H48" s="403"/>
    </row>
    <row r="49" spans="1:19" ht="14.65" thickBot="1" x14ac:dyDescent="0.5">
      <c r="A49" s="35" t="s">
        <v>33</v>
      </c>
      <c r="B49" s="159"/>
      <c r="C49" s="48"/>
      <c r="D49" s="404">
        <f>IF((C38-D47)&lt;0,0,(C38-D47))</f>
        <v>0</v>
      </c>
      <c r="E49" s="267"/>
      <c r="F49" s="159"/>
      <c r="G49" s="48"/>
      <c r="H49" s="48"/>
    </row>
    <row r="50" spans="1:19" ht="15" customHeight="1" thickTop="1" thickBot="1" x14ac:dyDescent="0.5">
      <c r="A50" s="72"/>
      <c r="B50" s="160"/>
      <c r="C50" s="79"/>
      <c r="D50" s="405"/>
      <c r="E50" s="18"/>
      <c r="F50" s="159"/>
      <c r="G50" s="47"/>
      <c r="H50" s="18"/>
    </row>
    <row r="51" spans="1:19" ht="15" customHeight="1" thickBot="1" x14ac:dyDescent="0.5">
      <c r="D51" s="18"/>
      <c r="E51" s="18"/>
      <c r="F51" s="159"/>
      <c r="G51" s="47"/>
      <c r="H51" s="18"/>
    </row>
    <row r="52" spans="1:19" s="77" customFormat="1" x14ac:dyDescent="0.45">
      <c r="A52" s="439" t="s">
        <v>156</v>
      </c>
      <c r="B52" s="440"/>
      <c r="C52" s="440"/>
      <c r="D52" s="440"/>
      <c r="E52" s="440"/>
      <c r="F52" s="440"/>
      <c r="G52" s="440"/>
      <c r="H52" s="441"/>
    </row>
    <row r="53" spans="1:19" s="77" customFormat="1" ht="22.9" customHeight="1" thickBot="1" x14ac:dyDescent="0.5">
      <c r="A53" s="442"/>
      <c r="B53" s="443"/>
      <c r="C53" s="443"/>
      <c r="D53" s="443"/>
      <c r="E53" s="443"/>
      <c r="F53" s="443"/>
      <c r="G53" s="443"/>
      <c r="H53" s="444"/>
    </row>
    <row r="54" spans="1:19" s="77" customFormat="1" ht="9" customHeight="1" thickBot="1" x14ac:dyDescent="0.5">
      <c r="B54" s="167"/>
      <c r="C54" s="167"/>
      <c r="D54" s="167"/>
      <c r="E54" s="167"/>
      <c r="F54" s="167"/>
      <c r="G54" s="167"/>
      <c r="H54" s="167"/>
      <c r="I54" s="167"/>
      <c r="J54" s="167"/>
      <c r="K54" s="167"/>
      <c r="L54" s="167"/>
    </row>
    <row r="55" spans="1:19" s="77" customFormat="1" ht="41.25" customHeight="1" thickBot="1" x14ac:dyDescent="0.5">
      <c r="A55" s="445" t="s">
        <v>247</v>
      </c>
      <c r="B55" s="446"/>
      <c r="C55" s="446"/>
      <c r="D55" s="446"/>
      <c r="E55" s="446"/>
      <c r="F55" s="446"/>
      <c r="G55" s="446"/>
      <c r="H55" s="447"/>
      <c r="I55" s="167"/>
      <c r="J55" s="167"/>
      <c r="K55" s="167"/>
      <c r="L55" s="167"/>
    </row>
    <row r="56" spans="1:19" s="77" customFormat="1" ht="9.75" customHeight="1" thickBot="1" x14ac:dyDescent="0.5">
      <c r="A56" s="167"/>
      <c r="B56" s="167"/>
      <c r="C56" s="167"/>
      <c r="D56" s="167"/>
      <c r="E56" s="167"/>
      <c r="F56" s="167"/>
      <c r="G56" s="167"/>
      <c r="H56" s="167"/>
      <c r="I56" s="167"/>
      <c r="J56" s="167"/>
      <c r="K56" s="167"/>
      <c r="L56" s="167"/>
    </row>
    <row r="57" spans="1:19" s="77" customFormat="1" ht="14.25" customHeight="1" thickBot="1" x14ac:dyDescent="0.5">
      <c r="A57" s="448" t="s">
        <v>144</v>
      </c>
      <c r="B57" s="431"/>
      <c r="C57" s="431"/>
      <c r="D57" s="431"/>
      <c r="E57" s="431"/>
      <c r="F57" s="431"/>
      <c r="G57" s="431"/>
      <c r="H57" s="432"/>
      <c r="I57" s="167"/>
      <c r="J57" s="167"/>
      <c r="K57" s="167"/>
      <c r="L57" s="167"/>
    </row>
    <row r="58" spans="1:19" s="77" customFormat="1" ht="7.5" customHeight="1" thickBot="1" x14ac:dyDescent="0.5">
      <c r="A58" s="133"/>
      <c r="B58" s="134"/>
      <c r="C58" s="134"/>
      <c r="D58" s="134"/>
      <c r="E58" s="134"/>
      <c r="F58" s="134"/>
      <c r="G58" s="134"/>
      <c r="H58" s="134"/>
      <c r="I58" s="167"/>
      <c r="J58" s="167"/>
      <c r="K58" s="167"/>
      <c r="L58" s="167"/>
    </row>
    <row r="59" spans="1:19" s="77" customFormat="1" ht="30" customHeight="1" thickBot="1" x14ac:dyDescent="0.5">
      <c r="A59" s="436" t="s">
        <v>77</v>
      </c>
      <c r="B59" s="437"/>
      <c r="C59" s="437"/>
      <c r="D59" s="437"/>
      <c r="E59" s="437"/>
      <c r="F59" s="437"/>
      <c r="G59" s="437"/>
      <c r="H59" s="438"/>
      <c r="I59" s="167"/>
      <c r="J59" s="167"/>
      <c r="K59" s="167"/>
      <c r="L59" s="167"/>
    </row>
    <row r="60" spans="1:19" ht="14.65" thickBot="1" x14ac:dyDescent="0.5">
      <c r="A60" s="168"/>
      <c r="B60" s="169"/>
      <c r="C60" s="169"/>
      <c r="D60" s="169"/>
      <c r="E60" s="77"/>
      <c r="F60" s="77"/>
      <c r="G60" s="77"/>
      <c r="H60" s="77"/>
      <c r="I60" s="78"/>
    </row>
    <row r="61" spans="1:19" s="2" customFormat="1" ht="22.5" customHeight="1" x14ac:dyDescent="0.65">
      <c r="A61" s="449" t="s">
        <v>190</v>
      </c>
      <c r="B61" s="450"/>
      <c r="C61" s="450"/>
      <c r="D61" s="450"/>
      <c r="E61" s="450"/>
      <c r="F61" s="450"/>
      <c r="G61" s="450"/>
      <c r="H61" s="451"/>
      <c r="I61" s="84"/>
      <c r="J61" s="61"/>
      <c r="K61" s="61"/>
      <c r="L61" s="61"/>
      <c r="M61" s="63"/>
      <c r="N61" s="61"/>
      <c r="O61" s="59"/>
      <c r="P61" s="61"/>
      <c r="Q61" s="61"/>
      <c r="R61" s="61"/>
      <c r="S61" s="59"/>
    </row>
    <row r="62" spans="1:19" s="2" customFormat="1" ht="17.25" customHeight="1" x14ac:dyDescent="0.55000000000000004">
      <c r="A62" s="174" t="s">
        <v>36</v>
      </c>
      <c r="B62" s="174"/>
      <c r="C62" s="175"/>
      <c r="D62" s="176"/>
      <c r="E62" s="175"/>
      <c r="F62" s="175"/>
      <c r="G62" s="175"/>
      <c r="H62" s="177"/>
      <c r="I62" s="59"/>
      <c r="J62" s="59"/>
      <c r="K62" s="59"/>
      <c r="L62" s="59"/>
      <c r="M62" s="59"/>
      <c r="N62" s="59"/>
      <c r="O62" s="59"/>
      <c r="P62" s="59"/>
      <c r="Q62" s="59"/>
      <c r="R62" s="59"/>
      <c r="S62" s="59"/>
    </row>
    <row r="63" spans="1:19" s="2" customFormat="1" ht="17.25" customHeight="1" x14ac:dyDescent="0.55000000000000004">
      <c r="A63" s="176" t="s">
        <v>80</v>
      </c>
      <c r="B63" s="174"/>
      <c r="C63" s="175"/>
      <c r="D63" s="176"/>
      <c r="E63" s="175"/>
      <c r="F63" s="175"/>
      <c r="G63" s="175"/>
      <c r="H63" s="177"/>
      <c r="I63" s="59"/>
      <c r="J63" s="59"/>
      <c r="K63" s="59"/>
      <c r="L63" s="59"/>
      <c r="M63" s="59"/>
      <c r="N63" s="59"/>
      <c r="O63" s="59"/>
      <c r="P63" s="59"/>
      <c r="Q63" s="59"/>
      <c r="R63" s="59"/>
      <c r="S63" s="59"/>
    </row>
    <row r="64" spans="1:19" s="77" customFormat="1" ht="30.75" customHeight="1" thickBot="1" x14ac:dyDescent="0.7">
      <c r="A64" s="433" t="s">
        <v>79</v>
      </c>
      <c r="B64" s="434"/>
      <c r="C64" s="434"/>
      <c r="D64" s="434"/>
      <c r="E64" s="434"/>
      <c r="F64" s="434"/>
      <c r="G64" s="434"/>
      <c r="H64" s="435"/>
      <c r="I64" s="84"/>
      <c r="J64" s="84"/>
      <c r="K64" s="84"/>
      <c r="L64" s="84"/>
      <c r="M64" s="84"/>
      <c r="N64" s="84"/>
      <c r="O64" s="84"/>
      <c r="P64" s="84"/>
      <c r="Q64" s="84"/>
      <c r="R64" s="84"/>
      <c r="S64" s="78"/>
    </row>
    <row r="65" spans="2:19" s="78" customFormat="1" ht="20.25" customHeight="1" x14ac:dyDescent="0.65">
      <c r="B65" s="84"/>
      <c r="C65" s="84"/>
      <c r="D65" s="84"/>
      <c r="E65" s="84"/>
      <c r="F65" s="84"/>
      <c r="G65" s="84"/>
      <c r="H65" s="84"/>
      <c r="I65" s="84"/>
      <c r="J65" s="84"/>
      <c r="K65" s="84"/>
      <c r="L65" s="84"/>
      <c r="M65" s="84"/>
      <c r="N65" s="84"/>
      <c r="O65" s="84"/>
    </row>
    <row r="66" spans="2:19" x14ac:dyDescent="0.45">
      <c r="J66" s="78"/>
      <c r="K66" s="78"/>
      <c r="L66" s="78"/>
      <c r="M66" s="78"/>
      <c r="N66" s="78"/>
      <c r="O66" s="78"/>
      <c r="P66" s="14"/>
      <c r="Q66" s="14"/>
      <c r="R66" s="14"/>
      <c r="S66" s="14"/>
    </row>
    <row r="68" spans="2:19" x14ac:dyDescent="0.45">
      <c r="C68" s="78"/>
    </row>
    <row r="69" spans="2:19" x14ac:dyDescent="0.45">
      <c r="C69" s="78"/>
    </row>
    <row r="70" spans="2:19" x14ac:dyDescent="0.45">
      <c r="C70" s="78"/>
    </row>
    <row r="71" spans="2:19" x14ac:dyDescent="0.45">
      <c r="C71" s="91"/>
    </row>
    <row r="72" spans="2:19" x14ac:dyDescent="0.45">
      <c r="C72" s="78"/>
    </row>
    <row r="73" spans="2:19" x14ac:dyDescent="0.45">
      <c r="C73" s="92"/>
    </row>
    <row r="74" spans="2:19" x14ac:dyDescent="0.45">
      <c r="C74" s="77"/>
    </row>
    <row r="75" spans="2:19" x14ac:dyDescent="0.45">
      <c r="C75" s="83"/>
    </row>
  </sheetData>
  <sheetProtection algorithmName="SHA-512" hashValue="PTOwMRs32UNa1G9IARPugxNYg+wzC1PQifoc4W53WpMpzF6xGqz5ClGr23kaK37eESKR/1bJGbplf//XaD4IbA==" saltValue="A+/mpKQtVZHJM/sG5pYnsA==" spinCount="100000" sheet="1" formatColumns="0" formatRows="0"/>
  <protectedRanges>
    <protectedRange sqref="C9 C11 C14 C26 C38 C45" name="Range1"/>
  </protectedRanges>
  <mergeCells count="10">
    <mergeCell ref="E18:F19"/>
    <mergeCell ref="D9:F9"/>
    <mergeCell ref="D11:F13"/>
    <mergeCell ref="D14:F14"/>
    <mergeCell ref="A64:H64"/>
    <mergeCell ref="A59:H59"/>
    <mergeCell ref="A52:H53"/>
    <mergeCell ref="A55:H55"/>
    <mergeCell ref="A57:H57"/>
    <mergeCell ref="A61:H61"/>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heetViews>
  <sheetFormatPr defaultRowHeight="14.25" x14ac:dyDescent="0.45"/>
  <cols>
    <col min="1" max="1" width="22.73046875" customWidth="1"/>
    <col min="2" max="2" width="12.3984375" customWidth="1"/>
    <col min="4" max="4" width="15.73046875" customWidth="1"/>
    <col min="6" max="6" width="9.06640625" customWidth="1"/>
    <col min="7" max="7" width="13" customWidth="1"/>
    <col min="10" max="10" width="10.59765625" bestFit="1" customWidth="1"/>
    <col min="12" max="12" width="10.59765625" customWidth="1"/>
  </cols>
  <sheetData>
    <row r="1" spans="1:15" s="77" customFormat="1" ht="21" x14ac:dyDescent="0.65">
      <c r="A1" s="19" t="s">
        <v>97</v>
      </c>
      <c r="G1" s="59"/>
      <c r="H1" s="59"/>
      <c r="O1" s="18"/>
    </row>
    <row r="2" spans="1:15" s="77" customFormat="1" ht="21" x14ac:dyDescent="0.65">
      <c r="A2" s="19" t="s">
        <v>1</v>
      </c>
      <c r="O2" s="18"/>
    </row>
    <row r="3" spans="1:15" s="77" customFormat="1" ht="21" x14ac:dyDescent="0.65">
      <c r="A3" s="5" t="s">
        <v>266</v>
      </c>
      <c r="C3" s="78"/>
      <c r="D3" s="78"/>
      <c r="E3" s="59"/>
      <c r="F3" s="59"/>
      <c r="G3" s="78"/>
      <c r="H3" s="78"/>
      <c r="O3" s="18"/>
    </row>
    <row r="4" spans="1:15" s="77" customFormat="1" ht="18" x14ac:dyDescent="0.55000000000000004">
      <c r="A4" s="93"/>
      <c r="E4" s="274"/>
      <c r="F4" s="49"/>
      <c r="G4" s="78"/>
      <c r="H4" s="78"/>
      <c r="I4" s="78"/>
      <c r="J4" s="78"/>
      <c r="K4" s="78"/>
      <c r="L4" s="78"/>
      <c r="O4" s="18"/>
    </row>
    <row r="5" spans="1:15" s="77" customFormat="1" ht="18" x14ac:dyDescent="0.55000000000000004">
      <c r="A5" s="58" t="s">
        <v>148</v>
      </c>
      <c r="B5" s="58"/>
      <c r="C5" s="200"/>
      <c r="D5" s="200"/>
      <c r="E5" s="274"/>
      <c r="F5" s="49"/>
      <c r="G5" s="78"/>
      <c r="H5" s="78"/>
      <c r="I5" s="78"/>
      <c r="J5" s="78"/>
      <c r="K5" s="78"/>
      <c r="L5" s="78"/>
      <c r="O5" s="18"/>
    </row>
    <row r="6" spans="1:15" s="77" customFormat="1" ht="18" x14ac:dyDescent="0.55000000000000004">
      <c r="A6" s="179" t="s">
        <v>149</v>
      </c>
      <c r="B6" s="88"/>
      <c r="C6" s="180"/>
      <c r="D6" s="180"/>
      <c r="E6" s="274"/>
      <c r="F6" s="49"/>
      <c r="G6" s="78"/>
      <c r="H6" s="78"/>
      <c r="I6" s="78"/>
      <c r="J6" s="78"/>
      <c r="K6" s="78"/>
      <c r="L6" s="78"/>
      <c r="O6" s="18"/>
    </row>
    <row r="7" spans="1:15" s="77" customFormat="1" ht="18" x14ac:dyDescent="0.55000000000000004">
      <c r="A7" s="93"/>
      <c r="E7" s="274"/>
      <c r="F7" s="49"/>
      <c r="G7" s="78"/>
      <c r="H7" s="78"/>
      <c r="I7" s="78"/>
      <c r="J7" s="78"/>
      <c r="K7" s="78"/>
      <c r="L7" s="78"/>
      <c r="O7" s="18"/>
    </row>
    <row r="8" spans="1:15" s="6" customFormat="1" ht="18" x14ac:dyDescent="0.55000000000000004">
      <c r="A8" s="20" t="s">
        <v>21</v>
      </c>
      <c r="O8" s="22"/>
    </row>
    <row r="9" spans="1:15" s="6" customFormat="1" x14ac:dyDescent="0.45">
      <c r="A9" s="6" t="s">
        <v>150</v>
      </c>
      <c r="O9" s="22"/>
    </row>
    <row r="10" spans="1:15" ht="14.65" thickBot="1" x14ac:dyDescent="0.5"/>
    <row r="11" spans="1:15" x14ac:dyDescent="0.45">
      <c r="A11" s="306" t="s">
        <v>101</v>
      </c>
      <c r="B11" s="286"/>
      <c r="C11" s="286"/>
      <c r="D11" s="286"/>
      <c r="E11" s="287"/>
      <c r="F11" s="287"/>
      <c r="G11" s="287"/>
      <c r="H11" s="287"/>
      <c r="I11" s="287"/>
      <c r="J11" s="287"/>
      <c r="K11" s="287"/>
      <c r="L11" s="287"/>
      <c r="M11" s="287"/>
      <c r="N11" s="32"/>
    </row>
    <row r="12" spans="1:15" s="77" customFormat="1" x14ac:dyDescent="0.45">
      <c r="A12" s="33"/>
      <c r="B12" s="18"/>
      <c r="C12" s="18"/>
      <c r="D12" s="18"/>
      <c r="E12" s="18"/>
      <c r="F12" s="18"/>
      <c r="G12" s="18"/>
      <c r="H12" s="18"/>
      <c r="I12" s="18"/>
      <c r="J12" s="389"/>
      <c r="K12" s="18"/>
      <c r="L12" s="18"/>
      <c r="M12" s="18"/>
      <c r="N12" s="34"/>
    </row>
    <row r="13" spans="1:15" x14ac:dyDescent="0.45">
      <c r="A13" s="33" t="s">
        <v>175</v>
      </c>
      <c r="B13" s="18"/>
      <c r="C13" s="18"/>
      <c r="D13" s="18"/>
      <c r="E13" s="18"/>
      <c r="F13" s="18"/>
      <c r="G13" s="18"/>
      <c r="H13" s="18"/>
      <c r="I13" s="18"/>
      <c r="J13" s="388">
        <f>'Schedule A Worksheet'!C20</f>
        <v>0</v>
      </c>
      <c r="K13" s="305" t="s">
        <v>142</v>
      </c>
      <c r="L13" s="18"/>
      <c r="M13" s="18"/>
      <c r="N13" s="34"/>
    </row>
    <row r="14" spans="1:15" s="77" customFormat="1" x14ac:dyDescent="0.45">
      <c r="A14" s="33"/>
      <c r="B14" s="18"/>
      <c r="C14" s="18"/>
      <c r="D14" s="18"/>
      <c r="E14" s="18"/>
      <c r="F14" s="18"/>
      <c r="G14" s="18"/>
      <c r="H14" s="18"/>
      <c r="I14" s="18"/>
      <c r="J14" s="389"/>
      <c r="K14" s="18"/>
      <c r="L14" s="18"/>
      <c r="M14" s="18"/>
      <c r="N14" s="34"/>
    </row>
    <row r="15" spans="1:15" x14ac:dyDescent="0.45">
      <c r="A15" s="33" t="s">
        <v>176</v>
      </c>
      <c r="B15" s="18"/>
      <c r="C15" s="18"/>
      <c r="D15" s="18"/>
      <c r="E15" s="18"/>
      <c r="F15" s="18"/>
      <c r="G15" s="18"/>
      <c r="H15" s="18"/>
      <c r="I15" s="18"/>
      <c r="J15" s="388">
        <f>'Schedule A Worksheet'!D20</f>
        <v>0</v>
      </c>
      <c r="K15" s="305" t="s">
        <v>142</v>
      </c>
      <c r="L15" s="18"/>
      <c r="M15" s="18"/>
      <c r="N15" s="34"/>
    </row>
    <row r="16" spans="1:15" s="77" customFormat="1" x14ac:dyDescent="0.45">
      <c r="A16" s="33"/>
      <c r="B16" s="18"/>
      <c r="C16" s="18"/>
      <c r="D16" s="18"/>
      <c r="E16" s="18"/>
      <c r="F16" s="18"/>
      <c r="G16" s="18"/>
      <c r="H16" s="18"/>
      <c r="I16" s="18"/>
      <c r="J16" s="389"/>
      <c r="K16" s="18"/>
      <c r="L16" s="18"/>
      <c r="M16" s="18"/>
      <c r="N16" s="34"/>
    </row>
    <row r="17" spans="1:22" x14ac:dyDescent="0.45">
      <c r="A17" s="33" t="s">
        <v>177</v>
      </c>
      <c r="B17" s="18"/>
      <c r="C17" s="18"/>
      <c r="D17" s="18"/>
      <c r="E17" s="18"/>
      <c r="F17" s="18"/>
      <c r="G17" s="18"/>
      <c r="H17" s="18"/>
      <c r="I17" s="18"/>
      <c r="J17" s="388">
        <f>'Schedule A Worksheet'!E20</f>
        <v>0</v>
      </c>
      <c r="K17" s="305" t="s">
        <v>142</v>
      </c>
      <c r="L17" s="18"/>
      <c r="M17" s="18"/>
      <c r="N17" s="34"/>
    </row>
    <row r="18" spans="1:22" ht="15" customHeight="1" x14ac:dyDescent="0.45">
      <c r="A18" s="452" t="s">
        <v>178</v>
      </c>
      <c r="B18" s="453"/>
      <c r="C18" s="453"/>
      <c r="D18" s="453"/>
      <c r="E18" s="453"/>
      <c r="F18" s="453"/>
      <c r="G18" s="453"/>
      <c r="H18" s="453"/>
      <c r="I18" s="453"/>
      <c r="J18" s="389"/>
      <c r="K18" s="18"/>
      <c r="L18" s="18"/>
      <c r="M18" s="18"/>
      <c r="N18" s="34"/>
    </row>
    <row r="19" spans="1:22" s="77" customFormat="1" ht="46.5" customHeight="1" thickBot="1" x14ac:dyDescent="0.5">
      <c r="A19" s="454"/>
      <c r="B19" s="455"/>
      <c r="C19" s="455"/>
      <c r="D19" s="455"/>
      <c r="E19" s="455"/>
      <c r="F19" s="455"/>
      <c r="G19" s="455"/>
      <c r="H19" s="455"/>
      <c r="I19" s="455"/>
      <c r="J19" s="390"/>
      <c r="K19" s="307"/>
      <c r="L19" s="248"/>
      <c r="M19" s="248"/>
      <c r="N19" s="249"/>
      <c r="O19" s="78"/>
      <c r="P19" s="78"/>
    </row>
    <row r="20" spans="1:22" s="77" customFormat="1" ht="20.25" customHeight="1" thickBot="1" x14ac:dyDescent="0.5">
      <c r="A20" s="181"/>
      <c r="B20" s="181"/>
      <c r="C20" s="181"/>
      <c r="D20" s="181"/>
      <c r="E20" s="181"/>
      <c r="F20" s="181"/>
      <c r="G20" s="181"/>
      <c r="H20" s="181"/>
      <c r="I20" s="181"/>
      <c r="J20" s="391"/>
      <c r="K20" s="78"/>
      <c r="L20" s="78"/>
      <c r="M20" s="78"/>
      <c r="N20" s="78"/>
      <c r="O20" s="78"/>
      <c r="P20" s="78"/>
    </row>
    <row r="21" spans="1:22" x14ac:dyDescent="0.45">
      <c r="A21" s="306" t="s">
        <v>102</v>
      </c>
      <c r="B21" s="287"/>
      <c r="C21" s="287"/>
      <c r="D21" s="287"/>
      <c r="E21" s="287"/>
      <c r="F21" s="287"/>
      <c r="G21" s="287"/>
      <c r="H21" s="287"/>
      <c r="I21" s="287"/>
      <c r="J21" s="392"/>
      <c r="K21" s="255"/>
      <c r="L21" s="255"/>
      <c r="M21" s="255"/>
      <c r="N21" s="256"/>
      <c r="O21" s="78"/>
      <c r="P21" s="78"/>
    </row>
    <row r="22" spans="1:22" s="77" customFormat="1" x14ac:dyDescent="0.45">
      <c r="A22" s="33"/>
      <c r="B22" s="18"/>
      <c r="C22" s="18"/>
      <c r="D22" s="18"/>
      <c r="E22" s="18"/>
      <c r="F22" s="18"/>
      <c r="G22" s="18"/>
      <c r="H22" s="18"/>
      <c r="I22" s="18"/>
      <c r="J22" s="389"/>
      <c r="K22" s="18"/>
      <c r="L22" s="18"/>
      <c r="M22" s="18"/>
      <c r="N22" s="34"/>
    </row>
    <row r="23" spans="1:22" x14ac:dyDescent="0.45">
      <c r="A23" s="33" t="s">
        <v>179</v>
      </c>
      <c r="B23" s="18"/>
      <c r="C23" s="18"/>
      <c r="D23" s="18"/>
      <c r="E23" s="18"/>
      <c r="F23" s="18"/>
      <c r="G23" s="18"/>
      <c r="H23" s="18"/>
      <c r="I23" s="18"/>
      <c r="J23" s="388">
        <f>'Schedule A Worksheet'!C30</f>
        <v>0</v>
      </c>
      <c r="K23" s="305" t="s">
        <v>142</v>
      </c>
      <c r="L23" s="18"/>
      <c r="M23" s="18"/>
      <c r="N23" s="34"/>
    </row>
    <row r="24" spans="1:22" s="77" customFormat="1" x14ac:dyDescent="0.45">
      <c r="A24" s="33"/>
      <c r="B24" s="18"/>
      <c r="C24" s="18"/>
      <c r="D24" s="18"/>
      <c r="E24" s="18"/>
      <c r="F24" s="18"/>
      <c r="G24" s="18"/>
      <c r="H24" s="18"/>
      <c r="I24" s="18"/>
      <c r="J24" s="389"/>
      <c r="K24" s="18"/>
      <c r="L24" s="18"/>
      <c r="M24" s="18"/>
      <c r="N24" s="34"/>
    </row>
    <row r="25" spans="1:22" x14ac:dyDescent="0.45">
      <c r="A25" s="33" t="s">
        <v>180</v>
      </c>
      <c r="B25" s="18"/>
      <c r="C25" s="18"/>
      <c r="D25" s="18"/>
      <c r="E25" s="18"/>
      <c r="F25" s="18"/>
      <c r="G25" s="18"/>
      <c r="H25" s="18"/>
      <c r="I25" s="18"/>
      <c r="J25" s="388">
        <f>'Schedule A Worksheet'!D30</f>
        <v>0</v>
      </c>
      <c r="K25" s="305" t="s">
        <v>142</v>
      </c>
      <c r="L25" s="18"/>
      <c r="M25" s="18"/>
      <c r="N25" s="34"/>
    </row>
    <row r="26" spans="1:22" s="77" customFormat="1" ht="14.65" thickBot="1" x14ac:dyDescent="0.5">
      <c r="A26" s="36"/>
      <c r="B26" s="79"/>
      <c r="C26" s="79"/>
      <c r="D26" s="79"/>
      <c r="E26" s="79"/>
      <c r="F26" s="79"/>
      <c r="G26" s="79"/>
      <c r="H26" s="79"/>
      <c r="I26" s="79"/>
      <c r="J26" s="393"/>
      <c r="K26" s="79"/>
      <c r="L26" s="79"/>
      <c r="M26" s="79"/>
      <c r="N26" s="80"/>
    </row>
    <row r="27" spans="1:22" s="77" customFormat="1" ht="14.65" thickBot="1" x14ac:dyDescent="0.5">
      <c r="J27" s="365"/>
    </row>
    <row r="28" spans="1:22" x14ac:dyDescent="0.45">
      <c r="A28" s="306" t="s">
        <v>103</v>
      </c>
      <c r="B28" s="308"/>
      <c r="C28" s="308"/>
      <c r="D28" s="308"/>
      <c r="E28" s="308"/>
      <c r="F28" s="308"/>
      <c r="G28" s="308"/>
      <c r="H28" s="308"/>
      <c r="I28" s="308"/>
      <c r="J28" s="394"/>
      <c r="K28" s="287"/>
      <c r="L28" s="287"/>
      <c r="M28" s="287"/>
      <c r="N28" s="32"/>
      <c r="P28" s="78"/>
      <c r="Q28" s="78"/>
      <c r="R28" s="78"/>
      <c r="S28" s="78"/>
      <c r="T28" s="78"/>
      <c r="U28" s="78"/>
      <c r="V28" s="78"/>
    </row>
    <row r="29" spans="1:22" s="77" customFormat="1" x14ac:dyDescent="0.45">
      <c r="A29" s="348" t="s">
        <v>216</v>
      </c>
      <c r="B29" s="18"/>
      <c r="C29" s="18"/>
      <c r="D29" s="18"/>
      <c r="E29" s="18"/>
      <c r="F29" s="18"/>
      <c r="G29" s="18"/>
      <c r="H29" s="18"/>
      <c r="I29" s="18"/>
      <c r="J29" s="389"/>
      <c r="K29" s="18"/>
      <c r="L29" s="18"/>
      <c r="M29" s="18"/>
      <c r="N29" s="34"/>
      <c r="P29" s="78"/>
      <c r="Q29" s="78"/>
      <c r="R29" s="78"/>
      <c r="S29" s="78"/>
      <c r="T29" s="78"/>
      <c r="U29" s="78"/>
      <c r="V29" s="78"/>
    </row>
    <row r="30" spans="1:22" x14ac:dyDescent="0.45">
      <c r="A30" s="33" t="s">
        <v>181</v>
      </c>
      <c r="B30" s="18"/>
      <c r="C30" s="18"/>
      <c r="D30" s="18"/>
      <c r="E30" s="18"/>
      <c r="F30" s="18"/>
      <c r="G30" s="18"/>
      <c r="H30" s="18"/>
      <c r="I30" s="18"/>
      <c r="J30" s="395"/>
      <c r="K30" s="18"/>
      <c r="L30" s="18"/>
      <c r="M30" s="18"/>
      <c r="N30" s="34"/>
      <c r="P30" s="78"/>
      <c r="Q30" s="78"/>
      <c r="R30" s="78"/>
      <c r="S30" s="78"/>
      <c r="T30" s="78"/>
      <c r="U30" s="78"/>
      <c r="V30" s="78"/>
    </row>
    <row r="31" spans="1:22" s="77" customFormat="1" x14ac:dyDescent="0.45">
      <c r="A31" s="33"/>
      <c r="B31" s="18"/>
      <c r="C31" s="18"/>
      <c r="D31" s="18"/>
      <c r="E31" s="18"/>
      <c r="F31" s="18"/>
      <c r="G31" s="18"/>
      <c r="H31" s="18"/>
      <c r="I31" s="18"/>
      <c r="J31" s="389"/>
      <c r="K31" s="18"/>
      <c r="L31" s="18"/>
      <c r="M31" s="18"/>
      <c r="N31" s="34"/>
      <c r="P31" s="78"/>
      <c r="Q31" s="78"/>
      <c r="R31" s="78"/>
      <c r="S31" s="78"/>
      <c r="T31" s="78"/>
      <c r="U31" s="78"/>
      <c r="V31" s="78"/>
    </row>
    <row r="32" spans="1:22" x14ac:dyDescent="0.45">
      <c r="A32" s="33" t="s">
        <v>182</v>
      </c>
      <c r="B32" s="18"/>
      <c r="C32" s="18"/>
      <c r="D32" s="18"/>
      <c r="E32" s="18"/>
      <c r="F32" s="18"/>
      <c r="G32" s="18"/>
      <c r="H32" s="18"/>
      <c r="I32" s="18"/>
      <c r="J32" s="395"/>
      <c r="K32" s="18"/>
      <c r="L32" s="18"/>
      <c r="M32" s="18"/>
      <c r="N32" s="34"/>
      <c r="P32" s="78"/>
      <c r="Q32" s="78"/>
      <c r="R32" s="78"/>
      <c r="S32" s="78"/>
      <c r="T32" s="78"/>
      <c r="U32" s="78"/>
      <c r="V32" s="78"/>
    </row>
    <row r="33" spans="1:15" s="77" customFormat="1" x14ac:dyDescent="0.45">
      <c r="A33" s="33"/>
      <c r="B33" s="18"/>
      <c r="C33" s="18"/>
      <c r="D33" s="18"/>
      <c r="E33" s="18"/>
      <c r="F33" s="18"/>
      <c r="G33" s="18"/>
      <c r="H33" s="18"/>
      <c r="I33" s="18"/>
      <c r="J33" s="389"/>
      <c r="K33" s="18"/>
      <c r="L33" s="18"/>
      <c r="M33" s="18"/>
      <c r="N33" s="34"/>
    </row>
    <row r="34" spans="1:15" x14ac:dyDescent="0.45">
      <c r="A34" s="33" t="s">
        <v>183</v>
      </c>
      <c r="B34" s="18"/>
      <c r="C34" s="18"/>
      <c r="D34" s="18"/>
      <c r="E34" s="18"/>
      <c r="F34" s="18"/>
      <c r="G34" s="18"/>
      <c r="H34" s="18"/>
      <c r="I34" s="18"/>
      <c r="J34" s="395"/>
      <c r="K34" s="18"/>
      <c r="L34" s="18"/>
      <c r="M34" s="18"/>
      <c r="N34" s="34"/>
    </row>
    <row r="35" spans="1:15" ht="14.65" thickBot="1" x14ac:dyDescent="0.5">
      <c r="A35" s="36"/>
      <c r="B35" s="79"/>
      <c r="C35" s="79"/>
      <c r="D35" s="79"/>
      <c r="E35" s="79"/>
      <c r="F35" s="79"/>
      <c r="G35" s="79"/>
      <c r="H35" s="79"/>
      <c r="I35" s="79"/>
      <c r="J35" s="393"/>
      <c r="K35" s="79"/>
      <c r="L35" s="79"/>
      <c r="M35" s="79"/>
      <c r="N35" s="80"/>
    </row>
    <row r="36" spans="1:15" s="77" customFormat="1" ht="14.65" thickBot="1" x14ac:dyDescent="0.5">
      <c r="J36" s="365"/>
    </row>
    <row r="37" spans="1:15" x14ac:dyDescent="0.45">
      <c r="A37" s="306" t="s">
        <v>104</v>
      </c>
      <c r="B37" s="287"/>
      <c r="C37" s="287"/>
      <c r="D37" s="287"/>
      <c r="E37" s="287"/>
      <c r="F37" s="287"/>
      <c r="G37" s="287"/>
      <c r="H37" s="287"/>
      <c r="I37" s="287"/>
      <c r="J37" s="394"/>
      <c r="K37" s="287"/>
      <c r="L37" s="287"/>
      <c r="M37" s="287"/>
      <c r="N37" s="32"/>
    </row>
    <row r="38" spans="1:15" x14ac:dyDescent="0.45">
      <c r="A38" s="33" t="s">
        <v>108</v>
      </c>
      <c r="B38" s="18"/>
      <c r="C38" s="18"/>
      <c r="D38" s="18"/>
      <c r="E38" s="18"/>
      <c r="F38" s="18"/>
      <c r="G38" s="18"/>
      <c r="H38" s="18"/>
      <c r="I38" s="18"/>
      <c r="J38" s="388">
        <f>'Payroll Accumulator'!F84</f>
        <v>0</v>
      </c>
      <c r="K38" s="305" t="s">
        <v>141</v>
      </c>
      <c r="L38" s="18"/>
      <c r="M38" s="18"/>
      <c r="N38" s="34"/>
    </row>
    <row r="39" spans="1:15" ht="28.5" customHeight="1" thickBot="1" x14ac:dyDescent="0.5">
      <c r="A39" s="456" t="s">
        <v>105</v>
      </c>
      <c r="B39" s="457"/>
      <c r="C39" s="457"/>
      <c r="D39" s="457"/>
      <c r="E39" s="457"/>
      <c r="F39" s="457"/>
      <c r="G39" s="457"/>
      <c r="H39" s="457"/>
      <c r="I39" s="457"/>
      <c r="J39" s="393"/>
      <c r="K39" s="79"/>
      <c r="L39" s="79"/>
      <c r="M39" s="79"/>
      <c r="N39" s="80"/>
    </row>
    <row r="40" spans="1:15" s="77" customFormat="1" ht="14.65" thickBot="1" x14ac:dyDescent="0.5">
      <c r="J40" s="365"/>
    </row>
    <row r="41" spans="1:15" x14ac:dyDescent="0.45">
      <c r="A41" s="306" t="s">
        <v>106</v>
      </c>
      <c r="B41" s="287"/>
      <c r="C41" s="287"/>
      <c r="D41" s="287"/>
      <c r="E41" s="287"/>
      <c r="F41" s="287"/>
      <c r="G41" s="287"/>
      <c r="H41" s="287"/>
      <c r="I41" s="287"/>
      <c r="J41" s="394"/>
      <c r="K41" s="287"/>
      <c r="L41" s="287"/>
      <c r="M41" s="287"/>
      <c r="N41" s="32"/>
    </row>
    <row r="42" spans="1:15" s="77" customFormat="1" x14ac:dyDescent="0.45">
      <c r="A42" s="33"/>
      <c r="B42" s="18"/>
      <c r="C42" s="18"/>
      <c r="D42" s="18"/>
      <c r="E42" s="18"/>
      <c r="F42" s="18"/>
      <c r="G42" s="18"/>
      <c r="H42" s="18"/>
      <c r="I42" s="18"/>
      <c r="J42" s="389"/>
      <c r="K42" s="18"/>
      <c r="L42" s="18"/>
      <c r="M42" s="18"/>
      <c r="N42" s="34"/>
    </row>
    <row r="43" spans="1:15" x14ac:dyDescent="0.45">
      <c r="A43" s="33" t="s">
        <v>109</v>
      </c>
      <c r="B43" s="18"/>
      <c r="C43" s="18"/>
      <c r="D43" s="18"/>
      <c r="E43" s="18"/>
      <c r="F43" s="18"/>
      <c r="G43" s="18"/>
      <c r="H43" s="18"/>
      <c r="I43" s="18"/>
      <c r="J43" s="388">
        <f>J13+J23+J30+J32+J34+J38</f>
        <v>0</v>
      </c>
      <c r="K43" s="305" t="s">
        <v>184</v>
      </c>
      <c r="L43" s="18"/>
      <c r="M43" s="18"/>
      <c r="N43" s="34"/>
    </row>
    <row r="44" spans="1:15" s="77" customFormat="1" ht="14.65" thickBot="1" x14ac:dyDescent="0.5">
      <c r="A44" s="36"/>
      <c r="B44" s="79"/>
      <c r="C44" s="79"/>
      <c r="D44" s="79"/>
      <c r="E44" s="79"/>
      <c r="F44" s="79"/>
      <c r="G44" s="79"/>
      <c r="H44" s="79"/>
      <c r="I44" s="79"/>
      <c r="J44" s="393"/>
      <c r="K44" s="79"/>
      <c r="L44" s="79"/>
      <c r="M44" s="79"/>
      <c r="N44" s="80"/>
    </row>
    <row r="45" spans="1:15" s="77" customFormat="1" ht="14.65" thickBot="1" x14ac:dyDescent="0.5">
      <c r="A45" s="18"/>
      <c r="B45" s="18"/>
      <c r="C45" s="18"/>
      <c r="D45" s="18"/>
      <c r="E45" s="18"/>
      <c r="F45" s="18"/>
      <c r="G45" s="18"/>
      <c r="H45" s="18"/>
      <c r="I45" s="18"/>
      <c r="J45" s="389"/>
      <c r="K45" s="18"/>
      <c r="L45" s="18"/>
      <c r="M45" s="18"/>
      <c r="N45" s="18"/>
    </row>
    <row r="46" spans="1:15" x14ac:dyDescent="0.45">
      <c r="A46" s="306" t="s">
        <v>107</v>
      </c>
      <c r="B46" s="287"/>
      <c r="C46" s="287"/>
      <c r="D46" s="338" t="s">
        <v>211</v>
      </c>
      <c r="E46" s="287"/>
      <c r="F46" s="287"/>
      <c r="G46" s="287"/>
      <c r="H46" s="287"/>
      <c r="I46" s="287"/>
      <c r="J46" s="394"/>
      <c r="K46" s="287"/>
      <c r="L46" s="287"/>
      <c r="M46" s="287"/>
      <c r="N46" s="32"/>
    </row>
    <row r="47" spans="1:15" s="77" customFormat="1" ht="29.25" customHeight="1" x14ac:dyDescent="0.45">
      <c r="A47" s="458" t="s">
        <v>212</v>
      </c>
      <c r="B47" s="459"/>
      <c r="C47" s="459"/>
      <c r="D47" s="459"/>
      <c r="E47" s="459"/>
      <c r="F47" s="459"/>
      <c r="G47" s="459"/>
      <c r="H47" s="459"/>
      <c r="I47" s="18"/>
      <c r="J47" s="389"/>
      <c r="K47" s="18"/>
      <c r="L47" s="18"/>
      <c r="M47" s="18"/>
      <c r="N47" s="34"/>
    </row>
    <row r="48" spans="1:15" x14ac:dyDescent="0.45">
      <c r="A48" s="35" t="s">
        <v>213</v>
      </c>
      <c r="B48" s="18"/>
      <c r="C48" s="18"/>
      <c r="D48" s="18"/>
      <c r="E48" s="18"/>
      <c r="F48" s="18"/>
      <c r="G48" s="18"/>
      <c r="H48" s="18"/>
      <c r="I48" s="18"/>
      <c r="J48" s="396">
        <f>IF('FTE Input'!N45="Enter 1.0 on line 13 of PPP Schedule A",1,0)</f>
        <v>0</v>
      </c>
      <c r="K48" s="305" t="s">
        <v>188</v>
      </c>
      <c r="L48" s="18"/>
      <c r="M48" s="18"/>
      <c r="N48" s="34"/>
      <c r="O48" s="76"/>
    </row>
    <row r="49" spans="1:25" s="77" customFormat="1" x14ac:dyDescent="0.45">
      <c r="A49" s="33"/>
      <c r="B49" s="18"/>
      <c r="C49" s="18"/>
      <c r="D49" s="18"/>
      <c r="E49" s="18"/>
      <c r="F49" s="18"/>
      <c r="G49" s="18"/>
      <c r="H49" s="18"/>
      <c r="I49" s="18"/>
      <c r="J49" s="389"/>
      <c r="K49" s="18"/>
      <c r="L49" s="18"/>
      <c r="M49" s="18"/>
      <c r="N49" s="34"/>
    </row>
    <row r="50" spans="1:25" x14ac:dyDescent="0.45">
      <c r="A50" s="33" t="s">
        <v>185</v>
      </c>
      <c r="B50" s="18"/>
      <c r="C50" s="18"/>
      <c r="D50" s="18"/>
      <c r="E50" s="18"/>
      <c r="F50" s="18"/>
      <c r="G50" s="18"/>
      <c r="H50" s="18"/>
      <c r="I50" s="18"/>
      <c r="J50" s="396">
        <f>IF('FTE Input'!R26="YES",'FTE Input'!R28,(IF('FTE Input'!R26="",(MIN('FTE Input'!R21,'FTE Input'!R24)),0)))</f>
        <v>0</v>
      </c>
      <c r="K50" s="357" t="s">
        <v>188</v>
      </c>
      <c r="L50" s="82"/>
      <c r="M50" s="82"/>
      <c r="N50" s="85"/>
      <c r="O50" s="78"/>
      <c r="P50" s="78"/>
      <c r="Q50" s="78"/>
      <c r="R50" s="78"/>
      <c r="S50" s="78"/>
      <c r="T50" s="78"/>
      <c r="U50" s="78"/>
      <c r="V50" s="78"/>
      <c r="W50" s="78"/>
      <c r="X50" s="78"/>
      <c r="Y50" s="78"/>
    </row>
    <row r="51" spans="1:25" s="77" customFormat="1" x14ac:dyDescent="0.45">
      <c r="A51" s="33"/>
      <c r="B51" s="18"/>
      <c r="C51" s="18"/>
      <c r="D51" s="18"/>
      <c r="E51" s="18"/>
      <c r="F51" s="18"/>
      <c r="G51" s="18"/>
      <c r="H51" s="18"/>
      <c r="I51" s="18"/>
      <c r="J51" s="389"/>
      <c r="K51" s="82"/>
      <c r="L51" s="82"/>
      <c r="M51" s="82"/>
      <c r="N51" s="85"/>
      <c r="O51" s="78"/>
      <c r="P51" s="78"/>
      <c r="Q51" s="78"/>
      <c r="R51" s="78"/>
      <c r="S51" s="78"/>
      <c r="T51" s="78"/>
      <c r="U51" s="78"/>
      <c r="V51" s="78"/>
      <c r="W51" s="78"/>
      <c r="X51" s="78"/>
      <c r="Y51" s="78"/>
    </row>
    <row r="52" spans="1:25" x14ac:dyDescent="0.45">
      <c r="A52" s="33" t="s">
        <v>186</v>
      </c>
      <c r="B52" s="18"/>
      <c r="C52" s="18"/>
      <c r="D52" s="18"/>
      <c r="E52" s="18"/>
      <c r="F52" s="18"/>
      <c r="G52" s="18"/>
      <c r="H52" s="18"/>
      <c r="I52" s="18"/>
      <c r="J52" s="396">
        <f>+J15+J25</f>
        <v>0</v>
      </c>
      <c r="K52" s="18"/>
      <c r="L52" s="18"/>
      <c r="M52" s="18"/>
      <c r="N52" s="34"/>
    </row>
    <row r="53" spans="1:25" s="77" customFormat="1" x14ac:dyDescent="0.45">
      <c r="A53" s="33"/>
      <c r="B53" s="18"/>
      <c r="C53" s="18"/>
      <c r="D53" s="18"/>
      <c r="E53" s="18"/>
      <c r="F53" s="18"/>
      <c r="G53" s="18"/>
      <c r="H53" s="18"/>
      <c r="I53" s="18"/>
      <c r="J53" s="389"/>
      <c r="K53" s="18"/>
      <c r="L53" s="18"/>
      <c r="M53" s="18"/>
      <c r="N53" s="34"/>
    </row>
    <row r="54" spans="1:25" x14ac:dyDescent="0.45">
      <c r="A54" s="33" t="s">
        <v>187</v>
      </c>
      <c r="B54" s="18"/>
      <c r="C54" s="18"/>
      <c r="D54" s="18"/>
      <c r="E54" s="18"/>
      <c r="F54" s="18"/>
      <c r="G54" s="18"/>
      <c r="H54" s="18"/>
      <c r="I54" s="18"/>
      <c r="J54" s="396" t="e">
        <f>IF(J48&lt;1,(IF((J52/J50)&gt;1,1,0)),1)</f>
        <v>#DIV/0!</v>
      </c>
      <c r="K54" s="409" t="s">
        <v>262</v>
      </c>
      <c r="L54" s="18"/>
      <c r="M54" s="18"/>
      <c r="N54" s="34"/>
    </row>
    <row r="55" spans="1:25" ht="14.65" thickBot="1" x14ac:dyDescent="0.5">
      <c r="A55" s="36"/>
      <c r="B55" s="79"/>
      <c r="C55" s="79"/>
      <c r="D55" s="79"/>
      <c r="E55" s="79"/>
      <c r="F55" s="79"/>
      <c r="G55" s="79"/>
      <c r="H55" s="79"/>
      <c r="I55" s="79"/>
      <c r="J55" s="79"/>
      <c r="K55" s="79"/>
      <c r="L55" s="79"/>
      <c r="M55" s="79"/>
      <c r="N55" s="80"/>
    </row>
    <row r="56" spans="1:25" ht="14.65" thickBot="1" x14ac:dyDescent="0.5"/>
    <row r="57" spans="1:25" s="77" customFormat="1" x14ac:dyDescent="0.45">
      <c r="A57" s="460" t="s">
        <v>251</v>
      </c>
      <c r="B57" s="461"/>
      <c r="C57" s="461"/>
      <c r="D57" s="461"/>
      <c r="E57" s="461"/>
      <c r="F57" s="461"/>
      <c r="G57" s="461"/>
      <c r="H57" s="461"/>
      <c r="I57" s="461"/>
      <c r="J57" s="461"/>
      <c r="K57" s="461"/>
      <c r="L57" s="461"/>
      <c r="M57" s="461"/>
      <c r="N57" s="462"/>
    </row>
    <row r="58" spans="1:25" s="77" customFormat="1" ht="14.65" thickBot="1" x14ac:dyDescent="0.5">
      <c r="A58" s="463"/>
      <c r="B58" s="464"/>
      <c r="C58" s="464"/>
      <c r="D58" s="464"/>
      <c r="E58" s="464"/>
      <c r="F58" s="464"/>
      <c r="G58" s="464"/>
      <c r="H58" s="464"/>
      <c r="I58" s="464"/>
      <c r="J58" s="464"/>
      <c r="K58" s="464"/>
      <c r="L58" s="464"/>
      <c r="M58" s="464"/>
      <c r="N58" s="465"/>
    </row>
    <row r="59" spans="1:25" s="77" customFormat="1" ht="14.65" thickBot="1" x14ac:dyDescent="0.5"/>
    <row r="60" spans="1:25" s="2" customFormat="1" ht="21" customHeight="1" x14ac:dyDescent="0.65">
      <c r="A60" s="449" t="s">
        <v>173</v>
      </c>
      <c r="B60" s="450"/>
      <c r="C60" s="450"/>
      <c r="D60" s="450"/>
      <c r="E60" s="450"/>
      <c r="F60" s="450"/>
      <c r="G60" s="450"/>
      <c r="H60" s="450"/>
      <c r="I60" s="450"/>
      <c r="J60" s="450"/>
      <c r="K60" s="450"/>
      <c r="L60" s="450"/>
      <c r="M60" s="451"/>
      <c r="N60" s="61"/>
      <c r="O60" s="59"/>
      <c r="P60" s="61"/>
      <c r="Q60" s="61"/>
      <c r="R60" s="61"/>
      <c r="S60" s="59"/>
    </row>
    <row r="61" spans="1:25" s="2" customFormat="1" ht="17.25" customHeight="1" x14ac:dyDescent="0.55000000000000004">
      <c r="A61" s="173"/>
      <c r="B61" s="174" t="s">
        <v>36</v>
      </c>
      <c r="C61" s="175"/>
      <c r="D61" s="174"/>
      <c r="E61" s="175"/>
      <c r="F61" s="175"/>
      <c r="G61" s="175"/>
      <c r="H61" s="175"/>
      <c r="I61" s="294"/>
      <c r="J61" s="294"/>
      <c r="K61" s="294"/>
      <c r="L61" s="294"/>
      <c r="M61" s="295"/>
      <c r="N61" s="59"/>
      <c r="O61" s="59"/>
      <c r="P61" s="59"/>
      <c r="Q61" s="59"/>
      <c r="R61" s="59"/>
      <c r="S61" s="59"/>
    </row>
    <row r="62" spans="1:25" s="2" customFormat="1" ht="17.25" customHeight="1" x14ac:dyDescent="0.55000000000000004">
      <c r="A62" s="296"/>
      <c r="B62" s="174" t="s">
        <v>80</v>
      </c>
      <c r="C62" s="175"/>
      <c r="D62" s="174"/>
      <c r="E62" s="175"/>
      <c r="F62" s="175"/>
      <c r="G62" s="175"/>
      <c r="H62" s="175"/>
      <c r="I62" s="294"/>
      <c r="J62" s="294"/>
      <c r="K62" s="294"/>
      <c r="L62" s="294"/>
      <c r="M62" s="295"/>
      <c r="N62" s="59"/>
      <c r="O62" s="59"/>
      <c r="P62" s="59"/>
      <c r="Q62" s="59"/>
      <c r="R62" s="59"/>
      <c r="S62" s="59"/>
    </row>
    <row r="63" spans="1:25" s="77" customFormat="1" ht="21.4" thickBot="1" x14ac:dyDescent="0.7">
      <c r="A63" s="433" t="s">
        <v>79</v>
      </c>
      <c r="B63" s="434"/>
      <c r="C63" s="434"/>
      <c r="D63" s="434"/>
      <c r="E63" s="434"/>
      <c r="F63" s="434"/>
      <c r="G63" s="434"/>
      <c r="H63" s="434"/>
      <c r="I63" s="434"/>
      <c r="J63" s="434"/>
      <c r="K63" s="434"/>
      <c r="L63" s="434"/>
      <c r="M63" s="435"/>
      <c r="N63" s="84"/>
      <c r="O63" s="84"/>
      <c r="P63" s="84"/>
      <c r="Q63" s="84"/>
      <c r="R63" s="84"/>
      <c r="S63" s="78"/>
    </row>
  </sheetData>
  <sheetProtection algorithmName="SHA-512" hashValue="TqNzPGtW7lpuZSjseqoGJ6B0LzWx7NtdQOJZZl0PnJNc9lG/G3PxBiHTfqLm5MUE4U80WgJZawedNgIet944Cw==" saltValue="HOJjRnO8XmYGaRo3OWr6/g==" spinCount="100000" sheet="1" objects="1" scenarios="1" formatColumns="0" formatRows="0"/>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2"/>
  <sheetViews>
    <sheetView workbookViewId="0"/>
  </sheetViews>
  <sheetFormatPr defaultRowHeight="14.25" x14ac:dyDescent="0.45"/>
  <cols>
    <col min="1" max="2" width="17.86328125" customWidth="1"/>
    <col min="3" max="3" width="14" customWidth="1"/>
    <col min="4" max="4" width="18" customWidth="1"/>
    <col min="5" max="5" width="15.1328125" customWidth="1"/>
    <col min="12" max="12" width="22.73046875" customWidth="1"/>
    <col min="17" max="17" width="11.73046875" bestFit="1" customWidth="1"/>
  </cols>
  <sheetData>
    <row r="1" spans="1:15" s="77" customFormat="1" ht="21" x14ac:dyDescent="0.65">
      <c r="A1" s="19" t="s">
        <v>98</v>
      </c>
      <c r="G1" s="59"/>
      <c r="H1" s="59"/>
    </row>
    <row r="2" spans="1:15" s="77" customFormat="1" ht="21" x14ac:dyDescent="0.65">
      <c r="A2" s="19" t="s">
        <v>1</v>
      </c>
    </row>
    <row r="3" spans="1:15" s="77" customFormat="1" ht="21" x14ac:dyDescent="0.65">
      <c r="A3" s="103" t="s">
        <v>266</v>
      </c>
      <c r="B3" s="78"/>
      <c r="C3" s="78"/>
      <c r="D3" s="78"/>
      <c r="E3" s="78"/>
      <c r="F3" s="78"/>
    </row>
    <row r="4" spans="1:15" s="77" customFormat="1" ht="15" customHeight="1" x14ac:dyDescent="0.55000000000000004">
      <c r="D4" s="59"/>
      <c r="E4" s="59"/>
      <c r="F4" s="78"/>
      <c r="G4" s="78"/>
      <c r="H4" s="78"/>
      <c r="I4" s="78"/>
      <c r="J4" s="78"/>
      <c r="K4" s="78"/>
    </row>
    <row r="5" spans="1:15" ht="18" x14ac:dyDescent="0.55000000000000004">
      <c r="A5" s="58" t="s">
        <v>148</v>
      </c>
      <c r="B5" s="58"/>
      <c r="C5" s="200"/>
      <c r="D5" s="200"/>
      <c r="E5" s="49"/>
      <c r="F5" s="78"/>
      <c r="G5" s="78"/>
      <c r="H5" s="78"/>
      <c r="I5" s="78"/>
      <c r="J5" s="78"/>
      <c r="K5" s="78"/>
      <c r="L5" s="78"/>
      <c r="M5" s="78"/>
    </row>
    <row r="6" spans="1:15" s="77" customFormat="1" ht="18" x14ac:dyDescent="0.55000000000000004">
      <c r="A6" s="179" t="s">
        <v>154</v>
      </c>
      <c r="B6" s="88"/>
      <c r="C6" s="180"/>
      <c r="D6" s="180"/>
      <c r="O6" s="18"/>
    </row>
    <row r="7" spans="1:15" s="77" customFormat="1" ht="18" x14ac:dyDescent="0.55000000000000004">
      <c r="A7" s="93"/>
      <c r="O7" s="18"/>
    </row>
    <row r="8" spans="1:15" s="6" customFormat="1" ht="18" x14ac:dyDescent="0.55000000000000004">
      <c r="A8" s="20" t="s">
        <v>21</v>
      </c>
      <c r="O8" s="22"/>
    </row>
    <row r="9" spans="1:15" s="6" customFormat="1" x14ac:dyDescent="0.45">
      <c r="A9" s="6" t="s">
        <v>151</v>
      </c>
      <c r="O9" s="22"/>
    </row>
    <row r="11" spans="1:15" x14ac:dyDescent="0.45">
      <c r="A11" s="264" t="s">
        <v>90</v>
      </c>
    </row>
    <row r="12" spans="1:15" s="77" customFormat="1" ht="57" customHeight="1" x14ac:dyDescent="0.45">
      <c r="A12" s="466" t="s">
        <v>172</v>
      </c>
      <c r="B12" s="466"/>
      <c r="C12" s="466"/>
      <c r="D12" s="466"/>
      <c r="E12" s="466"/>
      <c r="F12" s="466"/>
      <c r="G12" s="466"/>
    </row>
    <row r="13" spans="1:15" s="77" customFormat="1" x14ac:dyDescent="0.45"/>
    <row r="14" spans="1:15" s="39" customFormat="1" ht="28.5" x14ac:dyDescent="0.45">
      <c r="A14" s="220" t="s">
        <v>91</v>
      </c>
      <c r="B14" s="220" t="s">
        <v>92</v>
      </c>
      <c r="C14" s="220" t="s">
        <v>93</v>
      </c>
      <c r="D14" s="220" t="s">
        <v>94</v>
      </c>
      <c r="E14" s="220" t="s">
        <v>95</v>
      </c>
    </row>
    <row r="15" spans="1:15" x14ac:dyDescent="0.45">
      <c r="A15" s="266" t="s">
        <v>171</v>
      </c>
    </row>
    <row r="16" spans="1:15" ht="9" customHeight="1" x14ac:dyDescent="0.45"/>
    <row r="17" spans="1:18" s="18" customFormat="1" x14ac:dyDescent="0.45">
      <c r="A17" s="267" t="s">
        <v>136</v>
      </c>
      <c r="B17" s="267"/>
      <c r="C17" s="358">
        <f>+'Payroll Accumulator'!J53</f>
        <v>0</v>
      </c>
      <c r="D17" s="265"/>
      <c r="E17" s="358">
        <f>+IFERROR('Payroll Accumulator'!X55:Y55,0)</f>
        <v>0</v>
      </c>
      <c r="F17" s="266" t="s">
        <v>141</v>
      </c>
    </row>
    <row r="18" spans="1:18" s="18" customFormat="1" x14ac:dyDescent="0.45">
      <c r="A18" s="267" t="s">
        <v>160</v>
      </c>
      <c r="B18" s="267"/>
      <c r="C18" s="265"/>
      <c r="D18" s="358">
        <f>+'FTE Input'!N18</f>
        <v>0</v>
      </c>
      <c r="E18" s="265"/>
      <c r="F18" s="305" t="s">
        <v>174</v>
      </c>
    </row>
    <row r="19" spans="1:18" s="18" customFormat="1" x14ac:dyDescent="0.45">
      <c r="A19" s="267" t="s">
        <v>245</v>
      </c>
      <c r="B19" s="267"/>
      <c r="C19" s="265"/>
      <c r="D19" s="382"/>
      <c r="E19" s="265"/>
      <c r="F19" s="305" t="s">
        <v>246</v>
      </c>
    </row>
    <row r="20" spans="1:18" ht="14.65" thickBot="1" x14ac:dyDescent="0.5">
      <c r="C20" s="268">
        <f>SUM(C17:C18)</f>
        <v>0</v>
      </c>
      <c r="D20" s="268">
        <f>SUM(D17:D19)</f>
        <v>0</v>
      </c>
      <c r="E20" s="268">
        <f>SUM(E17:E18)</f>
        <v>0</v>
      </c>
      <c r="F20" s="18"/>
    </row>
    <row r="21" spans="1:18" ht="14.65" thickTop="1" x14ac:dyDescent="0.45"/>
    <row r="23" spans="1:18" x14ac:dyDescent="0.45">
      <c r="A23" s="264" t="s">
        <v>96</v>
      </c>
    </row>
    <row r="24" spans="1:18" ht="49.5" customHeight="1" x14ac:dyDescent="0.45">
      <c r="A24" s="466" t="s">
        <v>244</v>
      </c>
      <c r="B24" s="466"/>
      <c r="C24" s="466"/>
      <c r="D24" s="466"/>
      <c r="E24" s="466"/>
      <c r="F24" s="466"/>
      <c r="G24" s="466"/>
    </row>
    <row r="25" spans="1:18" ht="28.5" x14ac:dyDescent="0.45">
      <c r="A25" s="220" t="s">
        <v>91</v>
      </c>
      <c r="B25" s="220" t="s">
        <v>92</v>
      </c>
      <c r="C25" s="220" t="s">
        <v>93</v>
      </c>
      <c r="D25" s="220" t="s">
        <v>94</v>
      </c>
      <c r="E25" s="82"/>
    </row>
    <row r="26" spans="1:18" x14ac:dyDescent="0.45">
      <c r="A26" s="266" t="s">
        <v>171</v>
      </c>
      <c r="E26" s="82"/>
    </row>
    <row r="27" spans="1:18" ht="8.25" customHeight="1" x14ac:dyDescent="0.45">
      <c r="E27" s="82"/>
    </row>
    <row r="28" spans="1:18" s="18" customFormat="1" x14ac:dyDescent="0.45">
      <c r="A28" s="267" t="s">
        <v>136</v>
      </c>
      <c r="B28" s="267"/>
      <c r="C28" s="358">
        <f>+'Payroll Accumulator'!D69</f>
        <v>0</v>
      </c>
      <c r="D28" s="269"/>
      <c r="E28" s="266" t="s">
        <v>141</v>
      </c>
    </row>
    <row r="29" spans="1:18" s="77" customFormat="1" x14ac:dyDescent="0.45">
      <c r="A29" s="267" t="s">
        <v>160</v>
      </c>
      <c r="C29" s="304"/>
      <c r="D29" s="359">
        <f>+'FTE Input'!P18</f>
        <v>0</v>
      </c>
      <c r="E29" s="305" t="s">
        <v>174</v>
      </c>
    </row>
    <row r="30" spans="1:18" s="77" customFormat="1" ht="14.65" thickBot="1" x14ac:dyDescent="0.5">
      <c r="C30" s="268">
        <f>SUM(C28:C29)</f>
        <v>0</v>
      </c>
      <c r="D30" s="268">
        <f>SUM(D28:D29)</f>
        <v>0</v>
      </c>
      <c r="N30" s="78"/>
      <c r="O30" s="78"/>
      <c r="P30" s="78"/>
      <c r="Q30" s="78"/>
    </row>
    <row r="31" spans="1:18" s="77" customFormat="1" ht="14.65" thickTop="1" x14ac:dyDescent="0.45">
      <c r="E31" s="82"/>
      <c r="N31" s="78"/>
      <c r="O31" s="78"/>
      <c r="P31" s="78"/>
      <c r="Q31" s="78"/>
    </row>
    <row r="32" spans="1:18" s="77" customFormat="1" ht="14.65" thickBot="1" x14ac:dyDescent="0.5">
      <c r="L32" s="78"/>
      <c r="N32" s="78"/>
      <c r="O32" s="78"/>
      <c r="P32" s="78"/>
      <c r="Q32" s="78"/>
      <c r="R32" s="78"/>
    </row>
    <row r="33" spans="1:18" s="77" customFormat="1" ht="15.75" x14ac:dyDescent="0.5">
      <c r="A33" s="285" t="s">
        <v>163</v>
      </c>
      <c r="B33" s="286"/>
      <c r="C33" s="345" t="s">
        <v>204</v>
      </c>
      <c r="D33" s="287"/>
      <c r="E33" s="287"/>
      <c r="F33" s="287"/>
      <c r="G33" s="287"/>
      <c r="H33" s="287"/>
      <c r="I33" s="287"/>
      <c r="J33" s="287"/>
      <c r="K33" s="287"/>
      <c r="L33" s="255"/>
      <c r="M33" s="32"/>
      <c r="N33" s="78"/>
      <c r="O33" s="78"/>
      <c r="P33" s="78"/>
      <c r="Q33" s="78"/>
      <c r="R33" s="78"/>
    </row>
    <row r="34" spans="1:18" s="77" customFormat="1" x14ac:dyDescent="0.45">
      <c r="A34" s="33"/>
      <c r="B34" s="18"/>
      <c r="C34" s="18"/>
      <c r="D34" s="18"/>
      <c r="E34" s="18"/>
      <c r="F34" s="18"/>
      <c r="G34" s="18"/>
      <c r="H34" s="18"/>
      <c r="I34" s="18"/>
      <c r="J34" s="18"/>
      <c r="K34" s="18"/>
      <c r="L34" s="82"/>
      <c r="M34" s="34"/>
      <c r="N34" s="78"/>
      <c r="O34" s="78"/>
      <c r="P34" s="78"/>
      <c r="Q34" s="78"/>
    </row>
    <row r="35" spans="1:18" s="77" customFormat="1" ht="31.5" customHeight="1" x14ac:dyDescent="0.45">
      <c r="A35" s="471" t="s">
        <v>164</v>
      </c>
      <c r="B35" s="472"/>
      <c r="C35" s="472"/>
      <c r="D35" s="472"/>
      <c r="E35" s="472"/>
      <c r="F35" s="472"/>
      <c r="G35" s="472"/>
      <c r="H35" s="472"/>
      <c r="I35" s="472"/>
      <c r="J35" s="472"/>
      <c r="K35" s="18"/>
      <c r="L35" s="328">
        <f>+'FTE Input'!N37</f>
        <v>0</v>
      </c>
      <c r="M35" s="34"/>
      <c r="N35" s="353"/>
      <c r="O35" s="353"/>
      <c r="P35" s="353"/>
      <c r="Q35" s="353"/>
    </row>
    <row r="36" spans="1:18" s="77" customFormat="1" x14ac:dyDescent="0.45">
      <c r="A36" s="275"/>
      <c r="B36" s="276"/>
      <c r="C36" s="276"/>
      <c r="D36" s="276"/>
      <c r="E36" s="276"/>
      <c r="F36" s="276"/>
      <c r="G36" s="276"/>
      <c r="H36" s="276"/>
      <c r="I36" s="276"/>
      <c r="J36" s="276"/>
      <c r="K36" s="18"/>
      <c r="L36" s="290"/>
      <c r="M36" s="34"/>
      <c r="N36" s="327"/>
      <c r="O36" s="327"/>
      <c r="P36" s="327"/>
      <c r="Q36" s="327"/>
    </row>
    <row r="37" spans="1:18" s="77" customFormat="1" x14ac:dyDescent="0.45">
      <c r="A37" s="471" t="s">
        <v>165</v>
      </c>
      <c r="B37" s="472"/>
      <c r="C37" s="472"/>
      <c r="D37" s="472"/>
      <c r="E37" s="472"/>
      <c r="F37" s="472"/>
      <c r="G37" s="472"/>
      <c r="H37" s="472"/>
      <c r="I37" s="472"/>
      <c r="J37" s="472"/>
      <c r="K37" s="18"/>
      <c r="L37" s="328">
        <f>+'FTE Input'!N39</f>
        <v>0</v>
      </c>
      <c r="M37" s="34"/>
      <c r="N37" s="353"/>
      <c r="O37" s="353"/>
      <c r="P37" s="353"/>
      <c r="Q37" s="353"/>
    </row>
    <row r="38" spans="1:18" s="77" customFormat="1" x14ac:dyDescent="0.45">
      <c r="A38" s="275"/>
      <c r="B38" s="276"/>
      <c r="C38" s="276"/>
      <c r="D38" s="276"/>
      <c r="E38" s="276"/>
      <c r="F38" s="276"/>
      <c r="G38" s="276"/>
      <c r="H38" s="276"/>
      <c r="I38" s="276"/>
      <c r="J38" s="276"/>
      <c r="K38" s="18"/>
      <c r="L38" s="292"/>
      <c r="M38" s="34"/>
      <c r="N38" s="327"/>
      <c r="O38" s="327"/>
      <c r="P38" s="327"/>
      <c r="Q38" s="327"/>
    </row>
    <row r="39" spans="1:18" s="77" customFormat="1" ht="50.25" customHeight="1" x14ac:dyDescent="0.45">
      <c r="A39" s="471" t="s">
        <v>162</v>
      </c>
      <c r="B39" s="472"/>
      <c r="C39" s="472"/>
      <c r="D39" s="472"/>
      <c r="E39" s="472"/>
      <c r="F39" s="472"/>
      <c r="G39" s="472"/>
      <c r="H39" s="472"/>
      <c r="I39" s="472"/>
      <c r="J39" s="472"/>
      <c r="K39" s="18"/>
      <c r="L39" s="293" t="str">
        <f>IF(L35=L37,"",(IF(L37&gt;L35,"Proceed to step 4", "Complete line 13 of PPP Schedule A by dividing linke 12 by line 11 of that schedule")))</f>
        <v/>
      </c>
      <c r="M39" s="34"/>
      <c r="N39" s="78"/>
      <c r="O39" s="78"/>
      <c r="P39" s="78"/>
      <c r="Q39" s="78"/>
    </row>
    <row r="40" spans="1:18" s="77" customFormat="1" x14ac:dyDescent="0.45">
      <c r="A40" s="275"/>
      <c r="B40" s="276"/>
      <c r="C40" s="276"/>
      <c r="D40" s="276"/>
      <c r="E40" s="276"/>
      <c r="F40" s="276"/>
      <c r="G40" s="276"/>
      <c r="H40" s="276"/>
      <c r="I40" s="276"/>
      <c r="J40" s="276"/>
      <c r="K40" s="18"/>
      <c r="L40" s="283"/>
      <c r="M40" s="34"/>
      <c r="N40" s="78"/>
      <c r="O40" s="78"/>
      <c r="P40" s="78"/>
      <c r="Q40" s="78"/>
    </row>
    <row r="41" spans="1:18" s="77" customFormat="1" x14ac:dyDescent="0.45">
      <c r="A41" s="33" t="s">
        <v>166</v>
      </c>
      <c r="B41" s="18"/>
      <c r="C41" s="18"/>
      <c r="D41" s="18"/>
      <c r="E41" s="18"/>
      <c r="F41" s="18"/>
      <c r="G41" s="18"/>
      <c r="H41" s="18"/>
      <c r="I41" s="18"/>
      <c r="J41" s="18"/>
      <c r="K41" s="18"/>
      <c r="L41" s="328">
        <f>+'FTE Input'!N43</f>
        <v>0</v>
      </c>
      <c r="M41" s="34"/>
      <c r="N41" s="353"/>
      <c r="O41" s="353"/>
      <c r="P41" s="353"/>
      <c r="Q41" s="353"/>
    </row>
    <row r="42" spans="1:18" s="77" customFormat="1" x14ac:dyDescent="0.45">
      <c r="A42" s="33"/>
      <c r="B42" s="18"/>
      <c r="C42" s="18"/>
      <c r="D42" s="18"/>
      <c r="E42" s="18"/>
      <c r="F42" s="18"/>
      <c r="G42" s="18"/>
      <c r="H42" s="18"/>
      <c r="I42" s="18"/>
      <c r="J42" s="18"/>
      <c r="K42" s="18"/>
      <c r="L42" s="292"/>
      <c r="M42" s="34"/>
      <c r="N42" s="327"/>
      <c r="O42" s="327"/>
      <c r="P42" s="327"/>
      <c r="Q42" s="327"/>
    </row>
    <row r="43" spans="1:18" s="77" customFormat="1" ht="49.5" customHeight="1" x14ac:dyDescent="0.45">
      <c r="A43" s="471" t="s">
        <v>170</v>
      </c>
      <c r="B43" s="472"/>
      <c r="C43" s="472"/>
      <c r="D43" s="472"/>
      <c r="E43" s="472"/>
      <c r="F43" s="472"/>
      <c r="G43" s="472"/>
      <c r="H43" s="472"/>
      <c r="I43" s="472"/>
      <c r="J43" s="472"/>
      <c r="K43" s="18"/>
      <c r="L43" s="293" t="str">
        <f>IF((AND(L41&gt;=L37,L41&gt;0,L37&gt;0)),"Enter 1.0 on line 13 of PPP Schedule A",(IF(AND(L41&lt;L37,L41&gt;0,L37&gt;0),"Complete line 13 of PPP Schedule A by dividing linke 12 by line 11 of that schedule","")))</f>
        <v/>
      </c>
      <c r="M43" s="34"/>
    </row>
    <row r="44" spans="1:18" s="77" customFormat="1" ht="14.65" thickBot="1" x14ac:dyDescent="0.5">
      <c r="A44" s="36"/>
      <c r="B44" s="79"/>
      <c r="C44" s="79"/>
      <c r="D44" s="79"/>
      <c r="E44" s="79"/>
      <c r="F44" s="79"/>
      <c r="G44" s="79"/>
      <c r="H44" s="79"/>
      <c r="I44" s="79"/>
      <c r="J44" s="79"/>
      <c r="K44" s="79"/>
      <c r="L44" s="79"/>
      <c r="M44" s="80"/>
    </row>
    <row r="45" spans="1:18" s="77" customFormat="1" ht="14.65" thickBot="1" x14ac:dyDescent="0.5">
      <c r="L45" s="18"/>
    </row>
    <row r="46" spans="1:18" ht="14.25" customHeight="1" x14ac:dyDescent="0.45">
      <c r="A46" s="467" t="s">
        <v>137</v>
      </c>
      <c r="B46" s="468"/>
      <c r="C46" s="468"/>
      <c r="D46" s="468"/>
      <c r="E46" s="468"/>
      <c r="F46" s="468"/>
      <c r="G46" s="468"/>
      <c r="H46" s="468"/>
      <c r="I46" s="468"/>
      <c r="J46" s="468"/>
      <c r="K46" s="468"/>
      <c r="L46" s="468"/>
      <c r="M46" s="469"/>
    </row>
    <row r="47" spans="1:18" ht="46.5" customHeight="1" thickBot="1" x14ac:dyDescent="0.5">
      <c r="A47" s="456"/>
      <c r="B47" s="457"/>
      <c r="C47" s="457"/>
      <c r="D47" s="457"/>
      <c r="E47" s="457"/>
      <c r="F47" s="457"/>
      <c r="G47" s="457"/>
      <c r="H47" s="457"/>
      <c r="I47" s="457"/>
      <c r="J47" s="457"/>
      <c r="K47" s="457"/>
      <c r="L47" s="457"/>
      <c r="M47" s="470"/>
    </row>
    <row r="48" spans="1:18" ht="14.65" thickBot="1" x14ac:dyDescent="0.5"/>
    <row r="49" spans="1:19" s="2" customFormat="1" ht="21" customHeight="1" x14ac:dyDescent="0.65">
      <c r="A49" s="449" t="s">
        <v>173</v>
      </c>
      <c r="B49" s="450"/>
      <c r="C49" s="450"/>
      <c r="D49" s="450"/>
      <c r="E49" s="450"/>
      <c r="F49" s="450"/>
      <c r="G49" s="450"/>
      <c r="H49" s="450"/>
      <c r="I49" s="450"/>
      <c r="J49" s="450"/>
      <c r="K49" s="450"/>
      <c r="L49" s="450"/>
      <c r="M49" s="451"/>
      <c r="N49" s="61"/>
      <c r="O49" s="59"/>
      <c r="P49" s="61"/>
      <c r="Q49" s="61"/>
      <c r="R49" s="61"/>
      <c r="S49" s="59"/>
    </row>
    <row r="50" spans="1:19" s="2" customFormat="1" ht="17.25" customHeight="1" x14ac:dyDescent="0.55000000000000004">
      <c r="A50" s="173"/>
      <c r="B50" s="174" t="s">
        <v>36</v>
      </c>
      <c r="C50" s="175"/>
      <c r="D50" s="174"/>
      <c r="E50" s="175"/>
      <c r="F50" s="175"/>
      <c r="G50" s="175"/>
      <c r="H50" s="175"/>
      <c r="I50" s="294"/>
      <c r="J50" s="294"/>
      <c r="K50" s="294"/>
      <c r="L50" s="294"/>
      <c r="M50" s="295"/>
      <c r="N50" s="59"/>
      <c r="O50" s="59"/>
      <c r="P50" s="59"/>
      <c r="Q50" s="59"/>
      <c r="R50" s="59"/>
      <c r="S50" s="59"/>
    </row>
    <row r="51" spans="1:19" s="2" customFormat="1" ht="17.25" customHeight="1" x14ac:dyDescent="0.55000000000000004">
      <c r="A51" s="296"/>
      <c r="B51" s="174" t="s">
        <v>80</v>
      </c>
      <c r="C51" s="175"/>
      <c r="D51" s="174"/>
      <c r="E51" s="175"/>
      <c r="F51" s="175"/>
      <c r="G51" s="175"/>
      <c r="H51" s="175"/>
      <c r="I51" s="294"/>
      <c r="J51" s="294"/>
      <c r="K51" s="294"/>
      <c r="L51" s="294"/>
      <c r="M51" s="295"/>
      <c r="N51" s="59"/>
      <c r="O51" s="59"/>
      <c r="P51" s="59"/>
      <c r="Q51" s="59"/>
      <c r="R51" s="59"/>
      <c r="S51" s="59"/>
    </row>
    <row r="52" spans="1:19" s="77" customFormat="1" ht="21.4" thickBot="1" x14ac:dyDescent="0.7">
      <c r="A52" s="433" t="s">
        <v>79</v>
      </c>
      <c r="B52" s="434"/>
      <c r="C52" s="434"/>
      <c r="D52" s="434"/>
      <c r="E52" s="434"/>
      <c r="F52" s="434"/>
      <c r="G52" s="434"/>
      <c r="H52" s="434"/>
      <c r="I52" s="434"/>
      <c r="J52" s="434"/>
      <c r="K52" s="434"/>
      <c r="L52" s="434"/>
      <c r="M52" s="435"/>
      <c r="N52" s="84"/>
      <c r="O52" s="84"/>
      <c r="P52" s="84"/>
      <c r="Q52" s="84"/>
      <c r="R52" s="84"/>
      <c r="S52" s="78"/>
    </row>
  </sheetData>
  <sheetProtection algorithmName="SHA-512" hashValue="JQ3TXKoD3go5kPYWNXVjaeDd7h76YxVgB5zv1wYqYSgbFKxT/X8hL4CqDfaNhiFRP1pnKhG6hF6tJtNCeBIfrQ==" saltValue="FAWgglq4dtXaPlyyaI2fFw==" spinCount="100000" sheet="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xr:uid="{1ED6FCAF-EFFF-436F-BC05-E516F4493F28}"/>
    <hyperlink ref="B51"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heetViews>
  <sheetFormatPr defaultRowHeight="14.25" x14ac:dyDescent="0.45"/>
  <cols>
    <col min="1" max="1" width="28" customWidth="1"/>
    <col min="2" max="2" width="15" customWidth="1"/>
    <col min="3" max="3" width="15.86328125" customWidth="1"/>
    <col min="4" max="4" width="3" customWidth="1"/>
    <col min="5" max="5" width="26" customWidth="1"/>
    <col min="6" max="6" width="18.3984375" customWidth="1"/>
    <col min="7" max="10" width="15.1328125" customWidth="1"/>
    <col min="11" max="11" width="19.73046875" customWidth="1"/>
    <col min="12" max="13" width="15.1328125" customWidth="1"/>
    <col min="14" max="14" width="15.1328125" style="77" customWidth="1"/>
    <col min="15" max="15" width="4.265625" style="18" customWidth="1"/>
    <col min="16" max="16" width="23.59765625" bestFit="1" customWidth="1"/>
    <col min="17" max="17" width="6" customWidth="1"/>
  </cols>
  <sheetData>
    <row r="1" spans="1:16" ht="21" x14ac:dyDescent="0.65">
      <c r="A1" s="19" t="s">
        <v>99</v>
      </c>
      <c r="G1" s="59"/>
      <c r="H1" s="59"/>
    </row>
    <row r="2" spans="1:16" ht="21" x14ac:dyDescent="0.65">
      <c r="A2" s="19" t="s">
        <v>1</v>
      </c>
    </row>
    <row r="3" spans="1:16" ht="21" x14ac:dyDescent="0.65">
      <c r="A3" s="5" t="s">
        <v>266</v>
      </c>
      <c r="C3" s="78"/>
      <c r="D3" s="78"/>
    </row>
    <row r="4" spans="1:16" s="77" customFormat="1" ht="21" x14ac:dyDescent="0.65">
      <c r="A4" s="5"/>
      <c r="C4" s="78"/>
      <c r="D4" s="78"/>
      <c r="O4" s="18"/>
    </row>
    <row r="5" spans="1:16" s="77" customFormat="1" ht="18" x14ac:dyDescent="0.55000000000000004">
      <c r="A5" s="58" t="s">
        <v>148</v>
      </c>
      <c r="B5" s="58"/>
      <c r="C5" s="200"/>
      <c r="D5" s="200"/>
      <c r="E5" s="78"/>
      <c r="F5" s="78"/>
      <c r="G5" s="78"/>
      <c r="O5" s="18"/>
    </row>
    <row r="6" spans="1:16" s="77" customFormat="1" ht="18" x14ac:dyDescent="0.55000000000000004">
      <c r="A6" s="179" t="s">
        <v>154</v>
      </c>
      <c r="B6" s="88"/>
      <c r="C6" s="180"/>
      <c r="D6" s="180"/>
      <c r="E6" s="274"/>
      <c r="F6" s="49"/>
      <c r="G6" s="78"/>
      <c r="O6" s="18"/>
    </row>
    <row r="7" spans="1:16" s="77" customFormat="1" ht="18" x14ac:dyDescent="0.55000000000000004">
      <c r="A7" s="93"/>
      <c r="E7" s="274"/>
      <c r="F7" s="49"/>
      <c r="G7" s="78"/>
      <c r="O7" s="18"/>
    </row>
    <row r="8" spans="1:16" s="6" customFormat="1" ht="18" x14ac:dyDescent="0.55000000000000004">
      <c r="A8" s="20" t="s">
        <v>21</v>
      </c>
      <c r="E8" s="49"/>
      <c r="F8" s="49"/>
      <c r="G8" s="49"/>
      <c r="O8" s="22"/>
    </row>
    <row r="9" spans="1:16" s="6" customFormat="1" x14ac:dyDescent="0.45">
      <c r="A9" s="6" t="s">
        <v>152</v>
      </c>
      <c r="O9" s="22"/>
    </row>
    <row r="10" spans="1:16" s="6" customFormat="1" x14ac:dyDescent="0.45">
      <c r="O10" s="22"/>
    </row>
    <row r="11" spans="1:16" s="122" customFormat="1" x14ac:dyDescent="0.45">
      <c r="A11" s="119" t="s">
        <v>43</v>
      </c>
      <c r="B11" s="120"/>
      <c r="C11" s="121"/>
      <c r="D11" s="121"/>
      <c r="E11" s="121"/>
      <c r="F11" s="121"/>
      <c r="G11" s="121"/>
      <c r="H11" s="121"/>
      <c r="I11" s="121"/>
      <c r="J11" s="121"/>
      <c r="K11" s="121"/>
      <c r="L11" s="121"/>
      <c r="M11" s="121"/>
      <c r="N11" s="121"/>
      <c r="O11" s="121"/>
      <c r="P11" s="121"/>
    </row>
    <row r="12" spans="1:16" s="122" customFormat="1" x14ac:dyDescent="0.45">
      <c r="A12" s="119"/>
      <c r="B12" s="120" t="s">
        <v>44</v>
      </c>
      <c r="C12" s="121"/>
      <c r="D12" s="121"/>
      <c r="E12" s="121"/>
      <c r="F12" s="121"/>
      <c r="G12" s="121"/>
      <c r="H12" s="121"/>
      <c r="I12" s="121"/>
      <c r="J12" s="121"/>
      <c r="K12" s="121"/>
      <c r="L12" s="121"/>
      <c r="M12" s="121"/>
      <c r="N12" s="121"/>
      <c r="O12" s="121"/>
      <c r="P12" s="121"/>
    </row>
    <row r="13" spans="1:16" s="122" customFormat="1" x14ac:dyDescent="0.45">
      <c r="A13" s="123"/>
      <c r="B13" s="120" t="s">
        <v>45</v>
      </c>
      <c r="C13" s="121"/>
      <c r="D13" s="121"/>
      <c r="E13" s="121"/>
      <c r="F13" s="121"/>
      <c r="G13" s="121"/>
      <c r="H13" s="121"/>
      <c r="I13" s="121"/>
      <c r="J13" s="121"/>
      <c r="K13" s="121"/>
      <c r="L13" s="121"/>
      <c r="M13" s="121"/>
      <c r="N13" s="121"/>
      <c r="O13" s="121"/>
      <c r="P13" s="121"/>
    </row>
    <row r="14" spans="1:16" s="122" customFormat="1" x14ac:dyDescent="0.45">
      <c r="A14" s="123"/>
      <c r="B14" s="120" t="s">
        <v>46</v>
      </c>
      <c r="C14" s="121"/>
      <c r="D14" s="121"/>
      <c r="E14" s="121"/>
      <c r="F14" s="121"/>
      <c r="G14" s="121"/>
      <c r="H14" s="121"/>
      <c r="I14" s="121"/>
      <c r="J14" s="121"/>
      <c r="K14" s="121"/>
      <c r="L14" s="121"/>
      <c r="M14" s="121"/>
      <c r="N14" s="121"/>
      <c r="O14" s="121"/>
      <c r="P14" s="121"/>
    </row>
    <row r="15" spans="1:16" s="122" customFormat="1" x14ac:dyDescent="0.45">
      <c r="A15" s="123"/>
      <c r="B15" s="124" t="s">
        <v>82</v>
      </c>
      <c r="C15" s="121"/>
      <c r="D15" s="121"/>
      <c r="E15" s="121"/>
      <c r="F15" s="121"/>
      <c r="G15" s="121"/>
      <c r="H15" s="121"/>
      <c r="I15" s="121"/>
      <c r="J15" s="121"/>
      <c r="K15" s="121"/>
      <c r="L15" s="121"/>
      <c r="M15" s="121"/>
      <c r="N15" s="121"/>
      <c r="O15" s="121"/>
      <c r="P15" s="121"/>
    </row>
    <row r="16" spans="1:16" s="122" customFormat="1" x14ac:dyDescent="0.45">
      <c r="A16" s="123"/>
      <c r="B16" s="124" t="s">
        <v>221</v>
      </c>
      <c r="C16" s="121"/>
      <c r="D16" s="121"/>
      <c r="E16" s="121"/>
      <c r="F16" s="121"/>
      <c r="G16" s="121"/>
      <c r="H16" s="121"/>
      <c r="I16" s="121"/>
      <c r="J16" s="121"/>
      <c r="K16" s="121"/>
      <c r="L16" s="121"/>
      <c r="M16" s="121"/>
      <c r="N16" s="121"/>
      <c r="O16" s="121"/>
      <c r="P16" s="121"/>
    </row>
    <row r="17" spans="1:23" s="6" customFormat="1" x14ac:dyDescent="0.45">
      <c r="B17" s="7"/>
      <c r="C17" s="75"/>
      <c r="D17" s="75"/>
      <c r="E17" s="117"/>
      <c r="F17" s="118"/>
      <c r="G17" s="118"/>
      <c r="H17" s="118"/>
      <c r="I17" s="118"/>
      <c r="J17" s="118"/>
      <c r="K17" s="118"/>
      <c r="L17" s="118"/>
      <c r="M17" s="118"/>
      <c r="N17" s="118"/>
      <c r="O17" s="75"/>
      <c r="P17" s="75"/>
    </row>
    <row r="18" spans="1:23" s="6" customFormat="1" x14ac:dyDescent="0.45">
      <c r="A18" s="488" t="s">
        <v>17</v>
      </c>
      <c r="B18" s="486" t="s">
        <v>4</v>
      </c>
      <c r="C18" s="486" t="s">
        <v>5</v>
      </c>
      <c r="D18" s="75"/>
      <c r="E18" s="482" t="s">
        <v>86</v>
      </c>
      <c r="F18" s="484" t="s">
        <v>50</v>
      </c>
      <c r="G18" s="473" t="s">
        <v>42</v>
      </c>
      <c r="H18" s="474"/>
      <c r="I18" s="474"/>
      <c r="J18" s="474"/>
      <c r="K18" s="474"/>
      <c r="L18" s="474"/>
      <c r="M18" s="474"/>
      <c r="N18" s="475"/>
      <c r="O18" s="75"/>
      <c r="P18" s="95"/>
      <c r="Q18" s="22"/>
    </row>
    <row r="19" spans="1:23" s="6" customFormat="1" ht="42" customHeight="1" x14ac:dyDescent="0.45">
      <c r="A19" s="489"/>
      <c r="B19" s="487"/>
      <c r="C19" s="487"/>
      <c r="D19" s="75"/>
      <c r="E19" s="483"/>
      <c r="F19" s="485"/>
      <c r="G19" s="147" t="s">
        <v>88</v>
      </c>
      <c r="H19" s="136" t="s">
        <v>222</v>
      </c>
      <c r="I19" s="136" t="s">
        <v>13</v>
      </c>
      <c r="J19" s="136" t="s">
        <v>14</v>
      </c>
      <c r="K19" s="136" t="s">
        <v>15</v>
      </c>
      <c r="L19" s="136" t="s">
        <v>16</v>
      </c>
      <c r="M19" s="136" t="s">
        <v>12</v>
      </c>
      <c r="N19" s="148" t="s">
        <v>89</v>
      </c>
      <c r="O19" s="75"/>
      <c r="P19" s="95"/>
      <c r="Q19" s="22"/>
    </row>
    <row r="20" spans="1:23" s="6" customFormat="1" ht="23.25" customHeight="1" x14ac:dyDescent="0.45">
      <c r="A20" s="9"/>
      <c r="B20" s="9"/>
      <c r="C20" s="9"/>
      <c r="D20" s="9"/>
      <c r="E20" s="8"/>
      <c r="F20" s="8"/>
      <c r="G20" s="149"/>
      <c r="H20" s="24"/>
      <c r="I20" s="24"/>
      <c r="J20" s="24"/>
      <c r="K20" s="24"/>
      <c r="L20" s="24"/>
      <c r="M20" s="24"/>
      <c r="N20" s="150"/>
      <c r="O20" s="24"/>
      <c r="P20" s="155"/>
    </row>
    <row r="21" spans="1:23" s="6" customFormat="1" x14ac:dyDescent="0.45">
      <c r="A21" s="9">
        <v>1</v>
      </c>
      <c r="B21" s="23" t="str">
        <f>IF('PPP Forgiveness Calculator'!C9=0," ",'PPP Forgiveness Calculator'!C9)</f>
        <v xml:space="preserve"> </v>
      </c>
      <c r="C21" s="23" t="str">
        <f>IF('PPP Forgiveness Calculator'!$C$9=0,"",B21+6)</f>
        <v/>
      </c>
      <c r="D21" s="23"/>
      <c r="E21" s="26"/>
      <c r="F21" s="26"/>
      <c r="G21" s="151"/>
      <c r="H21" s="87"/>
      <c r="I21" s="87"/>
      <c r="J21" s="87"/>
      <c r="K21" s="87"/>
      <c r="L21" s="87"/>
      <c r="M21" s="87"/>
      <c r="N21" s="152">
        <f>SUM(G21:M21)</f>
        <v>0</v>
      </c>
      <c r="O21" s="27"/>
      <c r="P21" s="50"/>
    </row>
    <row r="22" spans="1:23" s="6" customFormat="1" x14ac:dyDescent="0.45">
      <c r="A22" s="9">
        <v>2</v>
      </c>
      <c r="B22" s="23" t="str">
        <f>IF('PPP Forgiveness Calculator'!$C$14=0," ",C21+1)</f>
        <v xml:space="preserve"> </v>
      </c>
      <c r="C22" s="23" t="str">
        <f>IF('PPP Forgiveness Calculator'!$C$9=0,"",B22+6)</f>
        <v/>
      </c>
      <c r="D22" s="23"/>
      <c r="E22" s="26"/>
      <c r="F22" s="26"/>
      <c r="G22" s="151"/>
      <c r="H22" s="87"/>
      <c r="I22" s="87"/>
      <c r="J22" s="87"/>
      <c r="K22" s="87"/>
      <c r="L22" s="87"/>
      <c r="M22" s="87"/>
      <c r="N22" s="152">
        <f t="shared" ref="N22:N28" si="0">SUM(G22:M22)</f>
        <v>0</v>
      </c>
      <c r="O22" s="27"/>
      <c r="P22" s="50"/>
    </row>
    <row r="23" spans="1:23" s="6" customFormat="1" x14ac:dyDescent="0.45">
      <c r="A23" s="9">
        <v>3</v>
      </c>
      <c r="B23" s="23" t="str">
        <f>IF('PPP Forgiveness Calculator'!$C$14=0," ",C22+1)</f>
        <v xml:space="preserve"> </v>
      </c>
      <c r="C23" s="23" t="str">
        <f>IF('PPP Forgiveness Calculator'!$C$14=0,"",B23+6)</f>
        <v/>
      </c>
      <c r="D23" s="23"/>
      <c r="E23" s="26"/>
      <c r="F23" s="26"/>
      <c r="G23" s="151"/>
      <c r="H23" s="87"/>
      <c r="I23" s="87"/>
      <c r="J23" s="87"/>
      <c r="K23" s="87"/>
      <c r="L23" s="87"/>
      <c r="M23" s="87"/>
      <c r="N23" s="152">
        <f t="shared" si="0"/>
        <v>0</v>
      </c>
      <c r="O23" s="27"/>
      <c r="P23" s="50"/>
    </row>
    <row r="24" spans="1:23" s="6" customFormat="1" x14ac:dyDescent="0.45">
      <c r="A24" s="9">
        <v>4</v>
      </c>
      <c r="B24" s="23" t="str">
        <f>IF('PPP Forgiveness Calculator'!$C$14=0," ",C23+1)</f>
        <v xml:space="preserve"> </v>
      </c>
      <c r="C24" s="23" t="str">
        <f>IF('PPP Forgiveness Calculator'!$C$14=0,"",B24+6)</f>
        <v/>
      </c>
      <c r="D24" s="23"/>
      <c r="E24" s="26"/>
      <c r="F24" s="26"/>
      <c r="G24" s="151"/>
      <c r="H24" s="87"/>
      <c r="I24" s="87"/>
      <c r="J24" s="87"/>
      <c r="K24" s="87"/>
      <c r="L24" s="87"/>
      <c r="M24" s="87"/>
      <c r="N24" s="152">
        <f t="shared" si="0"/>
        <v>0</v>
      </c>
      <c r="O24" s="27"/>
      <c r="P24" s="50"/>
    </row>
    <row r="25" spans="1:23" s="6" customFormat="1" x14ac:dyDescent="0.45">
      <c r="A25" s="9">
        <v>5</v>
      </c>
      <c r="B25" s="23" t="str">
        <f>IF('PPP Forgiveness Calculator'!$C$14=0," ",C24+1)</f>
        <v xml:space="preserve"> </v>
      </c>
      <c r="C25" s="23" t="str">
        <f>IF('PPP Forgiveness Calculator'!$C$14=0,"",B25+6)</f>
        <v/>
      </c>
      <c r="D25" s="23"/>
      <c r="E25" s="26"/>
      <c r="F25" s="26"/>
      <c r="G25" s="151"/>
      <c r="H25" s="87"/>
      <c r="I25" s="87"/>
      <c r="J25" s="87"/>
      <c r="K25" s="87"/>
      <c r="L25" s="87"/>
      <c r="M25" s="87"/>
      <c r="N25" s="152">
        <f t="shared" si="0"/>
        <v>0</v>
      </c>
      <c r="O25" s="27"/>
      <c r="P25" s="50"/>
    </row>
    <row r="26" spans="1:23" s="6" customFormat="1" x14ac:dyDescent="0.45">
      <c r="A26" s="9">
        <v>6</v>
      </c>
      <c r="B26" s="23" t="str">
        <f>IF('PPP Forgiveness Calculator'!$C$14=0," ",C25+1)</f>
        <v xml:space="preserve"> </v>
      </c>
      <c r="C26" s="23" t="str">
        <f>IF('PPP Forgiveness Calculator'!$C$14=0,"",B26+6)</f>
        <v/>
      </c>
      <c r="D26" s="23"/>
      <c r="E26" s="26"/>
      <c r="F26" s="26"/>
      <c r="G26" s="151"/>
      <c r="H26" s="87"/>
      <c r="I26" s="87"/>
      <c r="J26" s="87"/>
      <c r="K26" s="87"/>
      <c r="L26" s="87"/>
      <c r="M26" s="87"/>
      <c r="N26" s="152">
        <f t="shared" si="0"/>
        <v>0</v>
      </c>
      <c r="O26" s="27"/>
      <c r="P26" s="50"/>
    </row>
    <row r="27" spans="1:23" s="6" customFormat="1" x14ac:dyDescent="0.45">
      <c r="A27" s="9">
        <v>7</v>
      </c>
      <c r="B27" s="23" t="str">
        <f>IF('PPP Forgiveness Calculator'!$C$14=0," ",C26+1)</f>
        <v xml:space="preserve"> </v>
      </c>
      <c r="C27" s="23" t="str">
        <f>IF('PPP Forgiveness Calculator'!$C$14=0,"",B27+6)</f>
        <v/>
      </c>
      <c r="D27" s="23"/>
      <c r="E27" s="26"/>
      <c r="F27" s="26"/>
      <c r="G27" s="151"/>
      <c r="H27" s="87"/>
      <c r="I27" s="87"/>
      <c r="J27" s="87"/>
      <c r="K27" s="87"/>
      <c r="L27" s="87"/>
      <c r="M27" s="87"/>
      <c r="N27" s="152">
        <f t="shared" si="0"/>
        <v>0</v>
      </c>
      <c r="O27" s="27"/>
      <c r="P27" s="50"/>
    </row>
    <row r="28" spans="1:23" s="6" customFormat="1" x14ac:dyDescent="0.45">
      <c r="A28" s="9">
        <v>8</v>
      </c>
      <c r="B28" s="23" t="str">
        <f>IF('PPP Forgiveness Calculator'!$C$14=0," ",C27+1)</f>
        <v xml:space="preserve"> </v>
      </c>
      <c r="C28" s="23" t="str">
        <f>IF('PPP Forgiveness Calculator'!$C$14=0,"",B28+6)</f>
        <v/>
      </c>
      <c r="D28" s="23"/>
      <c r="E28" s="29"/>
      <c r="F28" s="29"/>
      <c r="G28" s="153"/>
      <c r="H28" s="29"/>
      <c r="I28" s="29"/>
      <c r="J28" s="29"/>
      <c r="K28" s="29"/>
      <c r="L28" s="29"/>
      <c r="M28" s="29"/>
      <c r="N28" s="156">
        <f t="shared" si="0"/>
        <v>0</v>
      </c>
      <c r="O28" s="27"/>
      <c r="P28" s="50"/>
    </row>
    <row r="29" spans="1:23" s="6" customFormat="1" x14ac:dyDescent="0.45">
      <c r="E29" s="28"/>
      <c r="F29" s="28"/>
      <c r="G29" s="154"/>
      <c r="H29" s="27"/>
      <c r="I29" s="27"/>
      <c r="J29" s="27"/>
      <c r="K29" s="27"/>
      <c r="L29" s="27"/>
      <c r="M29" s="27"/>
      <c r="N29" s="152"/>
      <c r="O29" s="27"/>
      <c r="P29" s="50"/>
      <c r="R29" s="49"/>
      <c r="S29" s="49"/>
      <c r="T29" s="49"/>
      <c r="U29" s="49"/>
      <c r="V29" s="49"/>
      <c r="W29" s="49"/>
    </row>
    <row r="30" spans="1:23" s="6" customFormat="1" ht="14.65" thickBot="1" x14ac:dyDescent="0.5">
      <c r="C30" s="9" t="s">
        <v>3</v>
      </c>
      <c r="E30" s="146">
        <f>SUM(E21:E28)</f>
        <v>0</v>
      </c>
      <c r="F30" s="146">
        <f>SUM(F21:F28)</f>
        <v>0</v>
      </c>
      <c r="G30" s="157">
        <f t="shared" ref="G30:L30" si="1">SUM(G21:G28)</f>
        <v>0</v>
      </c>
      <c r="H30" s="30">
        <f t="shared" si="1"/>
        <v>0</v>
      </c>
      <c r="I30" s="30">
        <f t="shared" si="1"/>
        <v>0</v>
      </c>
      <c r="J30" s="30">
        <f t="shared" si="1"/>
        <v>0</v>
      </c>
      <c r="K30" s="30">
        <f t="shared" si="1"/>
        <v>0</v>
      </c>
      <c r="L30" s="30">
        <f t="shared" si="1"/>
        <v>0</v>
      </c>
      <c r="M30" s="30">
        <f>SUM(M21:M28)</f>
        <v>0</v>
      </c>
      <c r="N30" s="277">
        <f>SUM(N21:N28)</f>
        <v>0</v>
      </c>
      <c r="O30" s="27"/>
      <c r="P30" s="50"/>
      <c r="R30" s="49"/>
      <c r="S30" s="49"/>
      <c r="T30" s="49"/>
      <c r="U30" s="49"/>
      <c r="V30" s="49"/>
      <c r="W30" s="49"/>
    </row>
    <row r="31" spans="1:23" s="6" customFormat="1" ht="15" thickTop="1" thickBot="1" x14ac:dyDescent="0.5">
      <c r="O31" s="22"/>
      <c r="P31" s="41"/>
      <c r="Q31" s="49"/>
      <c r="R31" s="49"/>
      <c r="S31" s="49"/>
      <c r="T31" s="49"/>
      <c r="U31" s="49"/>
      <c r="V31" s="49"/>
      <c r="W31" s="49"/>
    </row>
    <row r="32" spans="1:23" ht="15" customHeight="1" x14ac:dyDescent="0.45">
      <c r="A32" s="476" t="s">
        <v>223</v>
      </c>
      <c r="B32" s="477"/>
      <c r="C32" s="477"/>
      <c r="D32" s="477"/>
      <c r="E32" s="477"/>
      <c r="F32" s="477"/>
      <c r="G32" s="477"/>
      <c r="H32" s="477"/>
      <c r="I32" s="477"/>
      <c r="J32" s="477"/>
      <c r="K32" s="477"/>
      <c r="L32" s="477"/>
      <c r="M32" s="477"/>
      <c r="N32" s="478"/>
      <c r="P32" s="41"/>
      <c r="Q32" s="78"/>
      <c r="R32" s="14"/>
      <c r="S32" s="14"/>
    </row>
    <row r="33" spans="1:19" ht="34.5" customHeight="1" thickBot="1" x14ac:dyDescent="0.5">
      <c r="A33" s="479"/>
      <c r="B33" s="480"/>
      <c r="C33" s="480"/>
      <c r="D33" s="480"/>
      <c r="E33" s="480"/>
      <c r="F33" s="480"/>
      <c r="G33" s="480"/>
      <c r="H33" s="480"/>
      <c r="I33" s="480"/>
      <c r="J33" s="480"/>
      <c r="K33" s="480"/>
      <c r="L33" s="480"/>
      <c r="M33" s="480"/>
      <c r="N33" s="481"/>
    </row>
    <row r="34" spans="1:19" ht="6" customHeight="1" x14ac:dyDescent="0.45">
      <c r="A34" s="178"/>
      <c r="B34" s="178"/>
      <c r="C34" s="178"/>
      <c r="D34" s="178"/>
      <c r="E34" s="178"/>
      <c r="F34" s="178"/>
      <c r="G34" s="178"/>
      <c r="H34" s="178"/>
      <c r="I34" s="178"/>
      <c r="J34" s="178"/>
      <c r="K34" s="178"/>
      <c r="L34" s="178"/>
      <c r="M34" s="178"/>
      <c r="N34" s="135"/>
    </row>
    <row r="35" spans="1:19" ht="14.65" thickBot="1" x14ac:dyDescent="0.5"/>
    <row r="36" spans="1:19" s="2" customFormat="1" ht="24.75" customHeight="1" x14ac:dyDescent="0.65">
      <c r="A36" s="449" t="s">
        <v>167</v>
      </c>
      <c r="B36" s="450"/>
      <c r="C36" s="450"/>
      <c r="D36" s="450"/>
      <c r="E36" s="450"/>
      <c r="F36" s="450"/>
      <c r="G36" s="450"/>
      <c r="H36" s="450"/>
      <c r="I36" s="451"/>
      <c r="J36" s="61"/>
      <c r="K36" s="61"/>
      <c r="L36" s="61"/>
      <c r="M36" s="63"/>
      <c r="N36" s="61"/>
      <c r="O36" s="59"/>
      <c r="P36" s="61"/>
      <c r="Q36" s="61"/>
      <c r="R36" s="61"/>
      <c r="S36" s="59"/>
    </row>
    <row r="37" spans="1:19" s="2" customFormat="1" ht="17.25" customHeight="1" x14ac:dyDescent="0.55000000000000004">
      <c r="A37" s="173"/>
      <c r="B37" s="174" t="s">
        <v>36</v>
      </c>
      <c r="C37" s="175"/>
      <c r="D37" s="294"/>
      <c r="E37" s="175"/>
      <c r="F37" s="175"/>
      <c r="G37" s="175"/>
      <c r="H37" s="175"/>
      <c r="I37" s="295"/>
      <c r="J37" s="59"/>
      <c r="K37" s="59"/>
      <c r="L37" s="59"/>
      <c r="M37" s="59"/>
      <c r="N37" s="59"/>
      <c r="O37" s="59"/>
      <c r="P37" s="59"/>
      <c r="Q37" s="59"/>
      <c r="R37" s="59"/>
      <c r="S37" s="59"/>
    </row>
    <row r="38" spans="1:19" s="2" customFormat="1" ht="17.25" customHeight="1" x14ac:dyDescent="0.55000000000000004">
      <c r="A38" s="296"/>
      <c r="B38" s="174" t="s">
        <v>80</v>
      </c>
      <c r="C38" s="175"/>
      <c r="D38" s="174"/>
      <c r="E38" s="175"/>
      <c r="F38" s="175"/>
      <c r="G38" s="175"/>
      <c r="H38" s="175"/>
      <c r="I38" s="295"/>
      <c r="J38" s="59"/>
      <c r="K38" s="59"/>
      <c r="L38" s="59"/>
      <c r="M38" s="59"/>
      <c r="N38" s="59"/>
      <c r="O38" s="59"/>
      <c r="P38" s="59"/>
      <c r="Q38" s="59"/>
      <c r="R38" s="59"/>
      <c r="S38" s="59"/>
    </row>
    <row r="39" spans="1:19" ht="21.4" thickBot="1" x14ac:dyDescent="0.7">
      <c r="A39" s="433" t="s">
        <v>79</v>
      </c>
      <c r="B39" s="434"/>
      <c r="C39" s="434"/>
      <c r="D39" s="434"/>
      <c r="E39" s="434"/>
      <c r="F39" s="434"/>
      <c r="G39" s="434"/>
      <c r="H39" s="434"/>
      <c r="I39" s="435"/>
      <c r="J39" s="84"/>
      <c r="K39" s="84"/>
      <c r="L39" s="84"/>
      <c r="M39" s="84"/>
      <c r="N39" s="84"/>
      <c r="O39" s="84"/>
      <c r="P39" s="62"/>
      <c r="Q39" s="62"/>
      <c r="R39" s="62"/>
      <c r="S39" s="14"/>
    </row>
    <row r="40" spans="1:19" ht="6" customHeight="1" x14ac:dyDescent="0.45"/>
  </sheetData>
  <sheetProtection algorithmName="SHA-512" hashValue="jjJzjb/Q9x+ulAxaZahacfbCBKGIxcUGYHcXmOghnVlGwmKR2qLIRs9Z6MtQGfwNEe9N/cPLm0s9a245fO3jCw==" saltValue="7hsSR7Tk5fj5mCmvicR7og=="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A135"/>
  <sheetViews>
    <sheetView zoomScale="90" zoomScaleNormal="90" workbookViewId="0"/>
  </sheetViews>
  <sheetFormatPr defaultColWidth="9.1328125" defaultRowHeight="14.25" x14ac:dyDescent="0.45"/>
  <cols>
    <col min="1" max="1" width="25.265625" style="77" customWidth="1"/>
    <col min="2" max="2" width="21.265625" style="77" customWidth="1"/>
    <col min="3" max="3" width="23.265625" style="77" customWidth="1"/>
    <col min="4" max="4" width="30.1328125" style="77" customWidth="1"/>
    <col min="5" max="5" width="28" style="77" customWidth="1"/>
    <col min="6" max="6" width="12.59765625" style="77" customWidth="1"/>
    <col min="7" max="7" width="15.73046875" style="77" customWidth="1"/>
    <col min="8" max="8" width="15.86328125" style="77" customWidth="1"/>
    <col min="9" max="9" width="17.59765625" style="77" customWidth="1"/>
    <col min="10" max="11" width="20.1328125" style="77" customWidth="1"/>
    <col min="12" max="12" width="17" style="77" customWidth="1"/>
    <col min="13" max="13" width="15" style="77" customWidth="1"/>
    <col min="14" max="15" width="14.59765625" style="77" customWidth="1"/>
    <col min="16" max="16" width="13.265625" style="77" customWidth="1"/>
    <col min="17" max="17" width="12.265625" style="77" customWidth="1"/>
    <col min="18" max="19" width="14.59765625" style="77" customWidth="1"/>
    <col min="20" max="21" width="12.1328125" style="77" customWidth="1"/>
    <col min="22" max="22" width="15.86328125" style="77" customWidth="1"/>
    <col min="23" max="23" width="13.1328125" style="77" customWidth="1"/>
    <col min="24" max="24" width="14.59765625" style="77" customWidth="1"/>
    <col min="25" max="25" width="14.73046875" style="77" customWidth="1"/>
    <col min="26" max="16384" width="9.1328125" style="77"/>
  </cols>
  <sheetData>
    <row r="1" spans="1:13" ht="21" x14ac:dyDescent="0.65">
      <c r="A1" s="19" t="s">
        <v>2</v>
      </c>
      <c r="D1" s="59"/>
      <c r="E1" s="59"/>
      <c r="F1" s="59"/>
      <c r="G1" s="59"/>
    </row>
    <row r="2" spans="1:13" ht="21" x14ac:dyDescent="0.65">
      <c r="A2" s="19" t="s">
        <v>1</v>
      </c>
      <c r="D2" s="78"/>
      <c r="E2" s="78"/>
      <c r="F2" s="78"/>
      <c r="G2" s="78"/>
    </row>
    <row r="3" spans="1:13" ht="21" x14ac:dyDescent="0.65">
      <c r="A3" s="5" t="s">
        <v>266</v>
      </c>
      <c r="C3" s="78"/>
      <c r="D3" s="78"/>
      <c r="E3" s="78"/>
    </row>
    <row r="5" spans="1:13" ht="18" x14ac:dyDescent="0.55000000000000004">
      <c r="A5" s="58" t="s">
        <v>148</v>
      </c>
      <c r="B5" s="58"/>
      <c r="C5" s="200"/>
      <c r="D5" s="200"/>
    </row>
    <row r="6" spans="1:13" ht="18" x14ac:dyDescent="0.55000000000000004">
      <c r="A6" s="179" t="s">
        <v>154</v>
      </c>
      <c r="B6" s="88"/>
      <c r="C6" s="180"/>
      <c r="D6" s="180"/>
    </row>
    <row r="7" spans="1:13" s="78" customFormat="1" ht="18" x14ac:dyDescent="0.55000000000000004">
      <c r="A7" s="274"/>
      <c r="B7" s="49"/>
    </row>
    <row r="8" spans="1:13" ht="15.75" x14ac:dyDescent="0.5">
      <c r="A8" s="25" t="s">
        <v>21</v>
      </c>
    </row>
    <row r="9" spans="1:13" x14ac:dyDescent="0.45">
      <c r="A9" s="6" t="s">
        <v>32</v>
      </c>
    </row>
    <row r="10" spans="1:13" x14ac:dyDescent="0.45">
      <c r="A10" s="539" t="s">
        <v>31</v>
      </c>
      <c r="B10" s="539"/>
      <c r="C10" s="539"/>
      <c r="D10" s="539"/>
      <c r="E10" s="539"/>
      <c r="F10" s="539"/>
      <c r="G10" s="539"/>
      <c r="H10" s="539"/>
    </row>
    <row r="11" spans="1:13" x14ac:dyDescent="0.45">
      <c r="A11" s="539"/>
      <c r="B11" s="539"/>
      <c r="C11" s="539"/>
      <c r="D11" s="539"/>
      <c r="E11" s="539"/>
      <c r="F11" s="539"/>
      <c r="G11" s="539"/>
      <c r="H11" s="539"/>
    </row>
    <row r="12" spans="1:13" x14ac:dyDescent="0.45">
      <c r="A12" s="231" t="s">
        <v>129</v>
      </c>
      <c r="B12" s="140"/>
      <c r="C12" s="140"/>
      <c r="D12" s="140"/>
      <c r="E12" s="140"/>
      <c r="F12" s="140"/>
      <c r="G12" s="140"/>
      <c r="H12" s="140"/>
    </row>
    <row r="13" spans="1:13" x14ac:dyDescent="0.45">
      <c r="A13" s="18"/>
      <c r="B13" s="18"/>
      <c r="C13" s="18"/>
      <c r="D13" s="18"/>
      <c r="E13" s="18"/>
      <c r="F13" s="18"/>
    </row>
    <row r="14" spans="1:13" ht="14.45" customHeight="1" x14ac:dyDescent="0.45">
      <c r="A14" s="9" t="s">
        <v>8</v>
      </c>
      <c r="E14" s="21"/>
      <c r="F14" s="21"/>
      <c r="G14" s="21"/>
      <c r="H14" s="21"/>
      <c r="I14" s="21"/>
      <c r="J14" s="21"/>
      <c r="K14" s="21"/>
      <c r="L14" s="21"/>
      <c r="M14" s="21"/>
    </row>
    <row r="15" spans="1:13" ht="14.45" customHeight="1" x14ac:dyDescent="0.45">
      <c r="A15" s="9">
        <v>1</v>
      </c>
      <c r="B15" s="10" t="s">
        <v>38</v>
      </c>
      <c r="E15" s="21"/>
      <c r="F15" s="21"/>
      <c r="G15" s="18"/>
      <c r="H15" s="67"/>
      <c r="I15" s="67"/>
      <c r="J15" s="67"/>
      <c r="K15" s="67"/>
      <c r="L15" s="21"/>
      <c r="M15" s="21"/>
    </row>
    <row r="16" spans="1:13" ht="14.45" customHeight="1" x14ac:dyDescent="0.45">
      <c r="A16" s="9"/>
      <c r="B16" s="10"/>
      <c r="C16" s="128" t="s">
        <v>224</v>
      </c>
      <c r="E16" s="21"/>
      <c r="F16" s="21"/>
      <c r="G16" s="67"/>
      <c r="H16" s="67"/>
      <c r="I16" s="67"/>
      <c r="J16" s="67"/>
      <c r="K16" s="67"/>
      <c r="L16" s="21"/>
      <c r="M16" s="21"/>
    </row>
    <row r="17" spans="1:27" ht="14.45" customHeight="1" x14ac:dyDescent="0.45">
      <c r="A17" s="9"/>
      <c r="B17" s="10"/>
      <c r="C17" s="129" t="s">
        <v>9</v>
      </c>
      <c r="D17" s="10"/>
      <c r="F17" s="21"/>
      <c r="G17" s="67"/>
      <c r="H17" s="67"/>
      <c r="I17" s="67"/>
      <c r="J17" s="94"/>
      <c r="K17" s="94"/>
      <c r="L17" s="21"/>
      <c r="M17" s="21"/>
    </row>
    <row r="18" spans="1:27" ht="14.45" customHeight="1" x14ac:dyDescent="0.45">
      <c r="A18" s="9">
        <v>2</v>
      </c>
      <c r="B18" s="6" t="s">
        <v>235</v>
      </c>
      <c r="C18" s="76"/>
      <c r="E18" s="21"/>
      <c r="F18" s="21"/>
      <c r="G18" s="21"/>
      <c r="H18" s="21"/>
      <c r="I18" s="21"/>
      <c r="J18" s="21"/>
      <c r="K18" s="21"/>
      <c r="L18" s="21"/>
      <c r="M18" s="21"/>
    </row>
    <row r="19" spans="1:27" ht="14.45" customHeight="1" x14ac:dyDescent="0.45">
      <c r="A19" s="9"/>
      <c r="B19" s="6"/>
      <c r="C19" s="76" t="s">
        <v>224</v>
      </c>
      <c r="E19" s="21"/>
      <c r="F19" s="21"/>
      <c r="G19" s="21"/>
      <c r="H19" s="21"/>
      <c r="I19" s="21"/>
      <c r="J19" s="21"/>
      <c r="K19" s="21"/>
      <c r="L19" s="21"/>
      <c r="M19" s="21"/>
    </row>
    <row r="20" spans="1:27" ht="14.45" customHeight="1" x14ac:dyDescent="0.45">
      <c r="A20" s="9"/>
      <c r="B20" s="6"/>
      <c r="C20" s="129" t="s">
        <v>9</v>
      </c>
      <c r="D20" s="10"/>
      <c r="F20" s="21"/>
      <c r="J20" s="21"/>
      <c r="K20" s="21"/>
      <c r="L20" s="21"/>
      <c r="M20" s="21"/>
    </row>
    <row r="21" spans="1:27" ht="14.45" customHeight="1" x14ac:dyDescent="0.45">
      <c r="A21" s="9">
        <v>3</v>
      </c>
      <c r="B21" s="10" t="s">
        <v>30</v>
      </c>
      <c r="C21" s="76"/>
      <c r="E21" s="21"/>
      <c r="F21" s="21"/>
      <c r="J21" s="21"/>
      <c r="K21" s="21"/>
      <c r="L21" s="21"/>
      <c r="M21" s="21"/>
    </row>
    <row r="22" spans="1:27" s="38" customFormat="1" x14ac:dyDescent="0.45">
      <c r="A22" s="40"/>
      <c r="B22" s="41"/>
      <c r="C22" s="42"/>
      <c r="D22" s="42"/>
      <c r="E22" s="41"/>
      <c r="F22" s="37"/>
      <c r="G22" s="37"/>
      <c r="H22" s="37"/>
      <c r="I22" s="37"/>
      <c r="J22" s="37"/>
      <c r="K22" s="37"/>
      <c r="L22" s="37"/>
      <c r="M22" s="37"/>
      <c r="N22" s="37"/>
    </row>
    <row r="23" spans="1:27" s="38" customFormat="1" ht="28.5" x14ac:dyDescent="0.45">
      <c r="A23" s="407" t="s">
        <v>259</v>
      </c>
      <c r="B23" s="64" t="str">
        <f>IF(+'PPP Forgiveness Calculator'!C14="","",'PPP Forgiveness Calculator'!C14)</f>
        <v/>
      </c>
      <c r="C23" s="548" t="s">
        <v>257</v>
      </c>
      <c r="D23" s="548"/>
      <c r="E23" s="548"/>
      <c r="F23" s="548"/>
      <c r="G23" s="548"/>
      <c r="H23" s="49"/>
      <c r="I23" s="49"/>
      <c r="J23" s="49"/>
      <c r="K23" s="49"/>
      <c r="L23" s="49"/>
      <c r="M23" s="37"/>
      <c r="N23" s="37"/>
    </row>
    <row r="24" spans="1:27" s="38" customFormat="1" x14ac:dyDescent="0.45">
      <c r="A24" s="40"/>
      <c r="B24" s="41"/>
      <c r="C24" s="42"/>
      <c r="D24" s="42"/>
      <c r="E24" s="41"/>
      <c r="F24" s="37"/>
      <c r="G24" s="37"/>
      <c r="H24" s="37"/>
      <c r="I24" s="127"/>
      <c r="J24" s="37"/>
      <c r="K24" s="37"/>
      <c r="L24" s="37"/>
      <c r="M24" s="125"/>
      <c r="N24" s="37"/>
    </row>
    <row r="25" spans="1:27" s="38" customFormat="1" x14ac:dyDescent="0.45">
      <c r="A25" s="45" t="s">
        <v>24</v>
      </c>
      <c r="B25" s="41"/>
      <c r="C25" s="42"/>
      <c r="D25" s="42"/>
      <c r="E25" s="41"/>
      <c r="F25" s="37"/>
      <c r="G25" s="127"/>
      <c r="H25" s="127"/>
      <c r="I25" s="127"/>
      <c r="J25" s="127"/>
      <c r="K25" s="127"/>
      <c r="L25" s="37"/>
      <c r="M25" s="37"/>
      <c r="N25" s="37"/>
    </row>
    <row r="26" spans="1:27" s="38" customFormat="1" x14ac:dyDescent="0.45">
      <c r="A26" s="46" t="s">
        <v>22</v>
      </c>
      <c r="B26" s="40">
        <v>43831</v>
      </c>
      <c r="C26" s="44" t="s">
        <v>23</v>
      </c>
      <c r="D26" s="40">
        <v>43921</v>
      </c>
      <c r="F26" s="37"/>
      <c r="G26" s="127"/>
      <c r="H26" s="37"/>
      <c r="I26" s="37"/>
      <c r="J26" s="126"/>
      <c r="K26" s="126"/>
      <c r="L26" s="37"/>
      <c r="M26" s="37"/>
      <c r="N26" s="37"/>
    </row>
    <row r="27" spans="1:27" s="38" customFormat="1" x14ac:dyDescent="0.45">
      <c r="A27" s="46" t="s">
        <v>7</v>
      </c>
      <c r="B27" s="40" t="str">
        <f>IF(B23&gt;0,B23,"")</f>
        <v/>
      </c>
      <c r="C27" s="44" t="s">
        <v>23</v>
      </c>
      <c r="D27" s="40" t="str">
        <f>IFERROR(B27+55,"")</f>
        <v/>
      </c>
      <c r="F27" s="37"/>
      <c r="G27" s="127"/>
      <c r="H27" s="37"/>
      <c r="I27" s="37"/>
      <c r="J27" s="37"/>
      <c r="K27" s="37"/>
      <c r="L27" s="37"/>
      <c r="M27" s="37"/>
      <c r="N27" s="37"/>
      <c r="P27" s="379"/>
    </row>
    <row r="28" spans="1:27" s="38" customFormat="1" x14ac:dyDescent="0.45">
      <c r="B28" s="56"/>
      <c r="C28" s="42"/>
      <c r="D28" s="42"/>
      <c r="E28" s="41"/>
      <c r="F28" s="37"/>
      <c r="G28" s="37"/>
      <c r="H28" s="37"/>
      <c r="I28" s="37"/>
      <c r="J28" s="37"/>
      <c r="K28" s="37"/>
      <c r="L28" s="37"/>
      <c r="M28" s="37"/>
      <c r="N28" s="37"/>
      <c r="P28" s="378"/>
      <c r="X28" s="378"/>
    </row>
    <row r="29" spans="1:27" s="38" customFormat="1" ht="63.75" customHeight="1" thickBot="1" x14ac:dyDescent="0.5">
      <c r="A29" s="192" t="s">
        <v>121</v>
      </c>
      <c r="B29" s="189"/>
      <c r="C29" s="190"/>
      <c r="D29" s="541" t="s">
        <v>256</v>
      </c>
      <c r="E29" s="541"/>
      <c r="F29" s="541"/>
      <c r="G29" s="541"/>
      <c r="H29" s="541"/>
      <c r="I29" s="541"/>
      <c r="J29" s="541"/>
      <c r="K29" s="541"/>
      <c r="L29" s="541"/>
      <c r="M29" s="541"/>
      <c r="N29" s="541"/>
      <c r="O29" s="541"/>
      <c r="P29" s="541"/>
    </row>
    <row r="30" spans="1:27" ht="48" customHeight="1" thickBot="1" x14ac:dyDescent="0.55000000000000004">
      <c r="A30" s="537" t="s">
        <v>191</v>
      </c>
      <c r="B30" s="537"/>
      <c r="C30" s="538"/>
      <c r="D30" s="516" t="s">
        <v>18</v>
      </c>
      <c r="E30" s="540"/>
      <c r="F30" s="540"/>
      <c r="G30" s="540"/>
      <c r="H30" s="517"/>
      <c r="I30" s="516" t="s">
        <v>114</v>
      </c>
      <c r="J30" s="540"/>
      <c r="K30" s="540"/>
      <c r="L30" s="540"/>
      <c r="M30" s="517"/>
      <c r="N30" s="516" t="s">
        <v>270</v>
      </c>
      <c r="O30" s="540"/>
      <c r="P30" s="540"/>
      <c r="Q30" s="516" t="s">
        <v>229</v>
      </c>
      <c r="R30" s="540"/>
      <c r="S30" s="540"/>
      <c r="T30" s="540"/>
      <c r="U30" s="540"/>
      <c r="V30" s="540"/>
      <c r="W30" s="517"/>
      <c r="X30" s="534" t="s">
        <v>233</v>
      </c>
      <c r="Y30" s="535"/>
      <c r="Z30" s="369"/>
    </row>
    <row r="31" spans="1:27" s="78" customFormat="1" ht="114" customHeight="1" x14ac:dyDescent="0.45">
      <c r="A31" s="220" t="s">
        <v>19</v>
      </c>
      <c r="B31" s="221" t="s">
        <v>113</v>
      </c>
      <c r="C31" s="364" t="s">
        <v>234</v>
      </c>
      <c r="D31" s="222" t="s">
        <v>122</v>
      </c>
      <c r="E31" s="223" t="s">
        <v>145</v>
      </c>
      <c r="F31" s="223" t="s">
        <v>260</v>
      </c>
      <c r="G31" s="226" t="s">
        <v>231</v>
      </c>
      <c r="H31" s="224" t="s">
        <v>261</v>
      </c>
      <c r="I31" s="222" t="s">
        <v>115</v>
      </c>
      <c r="J31" s="223" t="s">
        <v>35</v>
      </c>
      <c r="K31" s="223" t="s">
        <v>230</v>
      </c>
      <c r="L31" s="223" t="s">
        <v>20</v>
      </c>
      <c r="M31" s="223" t="s">
        <v>124</v>
      </c>
      <c r="N31" s="225" t="s">
        <v>242</v>
      </c>
      <c r="O31" s="226" t="s">
        <v>128</v>
      </c>
      <c r="P31" s="226" t="s">
        <v>227</v>
      </c>
      <c r="Q31" s="227" t="s">
        <v>225</v>
      </c>
      <c r="R31" s="228" t="s">
        <v>123</v>
      </c>
      <c r="S31" s="228" t="s">
        <v>243</v>
      </c>
      <c r="T31" s="228" t="s">
        <v>226</v>
      </c>
      <c r="U31" s="228" t="s">
        <v>228</v>
      </c>
      <c r="V31" s="228" t="s">
        <v>125</v>
      </c>
      <c r="W31" s="229" t="s">
        <v>237</v>
      </c>
      <c r="X31" s="227" t="s">
        <v>238</v>
      </c>
      <c r="Y31" s="229" t="s">
        <v>239</v>
      </c>
      <c r="Z31" s="193"/>
      <c r="AA31" s="199"/>
    </row>
    <row r="32" spans="1:27" ht="5.25" customHeight="1" x14ac:dyDescent="0.45">
      <c r="A32" s="198"/>
      <c r="B32" s="198"/>
      <c r="C32" s="198"/>
      <c r="D32" s="201"/>
      <c r="E32" s="18"/>
      <c r="F32" s="202"/>
      <c r="G32" s="202"/>
      <c r="H32" s="203"/>
      <c r="I32" s="206"/>
      <c r="J32" s="18"/>
      <c r="K32" s="18"/>
      <c r="L32" s="18"/>
      <c r="M32" s="130"/>
      <c r="N32" s="214"/>
      <c r="O32" s="18"/>
      <c r="P32" s="18"/>
      <c r="Q32" s="217"/>
      <c r="R32" s="218"/>
      <c r="S32" s="218"/>
      <c r="T32" s="18"/>
      <c r="U32" s="18"/>
      <c r="V32" s="18"/>
      <c r="W32" s="207"/>
      <c r="X32" s="206"/>
      <c r="Y32" s="207"/>
    </row>
    <row r="33" spans="1:27" ht="25.5" customHeight="1" x14ac:dyDescent="0.45">
      <c r="A33" s="362"/>
      <c r="B33" s="362"/>
      <c r="C33" s="377"/>
      <c r="D33" s="204"/>
      <c r="E33" s="205">
        <f>IF((D33&gt;25000),25000,D33)</f>
        <v>0</v>
      </c>
      <c r="F33" s="408"/>
      <c r="G33" s="371"/>
      <c r="H33" s="399">
        <f>IFERROR(IF(C33="H",((E33/F33)/G33),E33/F33*52),0)</f>
        <v>0</v>
      </c>
      <c r="I33" s="210"/>
      <c r="J33" s="205">
        <f>IF((I33&gt;15385),15385,I33)</f>
        <v>0</v>
      </c>
      <c r="K33" s="354"/>
      <c r="L33" s="408"/>
      <c r="M33" s="400">
        <f>IF(C33="H",((J33/K33)/L33),(IFERROR(J33/L33*52,0)))</f>
        <v>0</v>
      </c>
      <c r="N33" s="401">
        <f>M33-H33</f>
        <v>0</v>
      </c>
      <c r="O33" s="215" t="str">
        <f>IFERROR(M33/H33,"")</f>
        <v/>
      </c>
      <c r="P33" s="216">
        <f>IF(O33&lt;0.75,-(O33-0.75),0)</f>
        <v>0</v>
      </c>
      <c r="Q33" s="366"/>
      <c r="R33" s="367"/>
      <c r="S33" s="47">
        <f>(IF(AND(Q33=0,R33=0),0,IF(R33&gt;=Q33,"Yes","No")))</f>
        <v>0</v>
      </c>
      <c r="T33" s="367"/>
      <c r="U33" s="47">
        <f>(IF(AND(Q33=0,T33=0),0,IF(T33&gt;=Q33,"Yes","No")))</f>
        <v>0</v>
      </c>
      <c r="V33" s="391">
        <f>IF((OR(S33="Yes",U33="Yes")),"",H33*0.75)</f>
        <v>0</v>
      </c>
      <c r="W33" s="380">
        <f>IFERROR(V33-M33,0)</f>
        <v>0</v>
      </c>
      <c r="X33" s="372" t="str">
        <f>IF(C33="H",((G33*W33)*8), IF(OR(C33="S",C33="O"),0,"Enter H, S, or O in Column C"))</f>
        <v>Enter H, S, or O in Column C</v>
      </c>
      <c r="Y33" s="373" t="str">
        <f>(IF((OR(C33="S",C33="O")),((W33*8)/52),IF(C33="H",0,"Enter H, S, or O in Column C")))</f>
        <v>Enter H, S, or O in Column C</v>
      </c>
      <c r="Z33" s="365"/>
      <c r="AA33" s="368"/>
    </row>
    <row r="34" spans="1:27" ht="28.5" x14ac:dyDescent="0.45">
      <c r="A34" s="362"/>
      <c r="B34" s="362"/>
      <c r="C34" s="377"/>
      <c r="D34" s="204"/>
      <c r="E34" s="205">
        <f t="shared" ref="E34:E51" si="0">IF((D34&gt;25000),25000,D34)</f>
        <v>0</v>
      </c>
      <c r="F34" s="408"/>
      <c r="G34" s="371"/>
      <c r="H34" s="399">
        <f t="shared" ref="H34:H51" si="1">IFERROR(IF(C34="H",((E34/F34)/G34),E34/F34*52),0)</f>
        <v>0</v>
      </c>
      <c r="I34" s="210"/>
      <c r="J34" s="205">
        <f t="shared" ref="J34:J51" si="2">IF((I34&gt;15385),15385,I34)</f>
        <v>0</v>
      </c>
      <c r="K34" s="354"/>
      <c r="L34" s="408"/>
      <c r="M34" s="400">
        <f t="shared" ref="M34:M50" si="3">IF(C34="H",((J34/K34)/L34),(IFERROR(J34/L34*52,0)))</f>
        <v>0</v>
      </c>
      <c r="N34" s="401">
        <f t="shared" ref="N34:N46" si="4">M34-H34</f>
        <v>0</v>
      </c>
      <c r="O34" s="215" t="str">
        <f>IFERROR(M34/H34,"")</f>
        <v/>
      </c>
      <c r="P34" s="216">
        <f t="shared" ref="P34:P50" si="5">IF(O34&lt;0.75,-(O34-0.75),0)</f>
        <v>0</v>
      </c>
      <c r="Q34" s="366"/>
      <c r="R34" s="367"/>
      <c r="S34" s="47">
        <f t="shared" ref="S34:S50" si="6">(IF(AND(Q34=0,R34=0),0,IF(R34&gt;=Q34,"Yes","No")))</f>
        <v>0</v>
      </c>
      <c r="T34" s="367"/>
      <c r="U34" s="47">
        <f t="shared" ref="U34:U50" si="7">(IF(AND(Q34=0,T34=0),0,IF(T34&gt;=Q34,"Yes","No")))</f>
        <v>0</v>
      </c>
      <c r="V34" s="391">
        <f>IF((OR(S34="Yes",U34="Yes")),"",H34*0.75)</f>
        <v>0</v>
      </c>
      <c r="W34" s="380">
        <f>IFERROR(V34-M34,0)</f>
        <v>0</v>
      </c>
      <c r="X34" s="374" t="str">
        <f>IF(C34="H",((G34*W34)*8), IF(OR(C34="S",C34="O"),0,"Enter H, S, or O in Column C"))</f>
        <v>Enter H, S, or O in Column C</v>
      </c>
      <c r="Y34" s="375" t="str">
        <f>(IF((OR(C34="S",C34="O")),((W34*8)/52),IF(C34="H",0,"Enter H, S, or O in Column C")))</f>
        <v>Enter H, S, or O in Column C</v>
      </c>
    </row>
    <row r="35" spans="1:27" ht="28.5" x14ac:dyDescent="0.45">
      <c r="A35" s="362"/>
      <c r="B35" s="362"/>
      <c r="C35" s="377"/>
      <c r="D35" s="204"/>
      <c r="E35" s="205">
        <f t="shared" si="0"/>
        <v>0</v>
      </c>
      <c r="F35" s="408"/>
      <c r="G35" s="371"/>
      <c r="H35" s="399">
        <f t="shared" si="1"/>
        <v>0</v>
      </c>
      <c r="I35" s="210"/>
      <c r="J35" s="205">
        <f t="shared" si="2"/>
        <v>0</v>
      </c>
      <c r="K35" s="354"/>
      <c r="L35" s="408"/>
      <c r="M35" s="400">
        <f t="shared" si="3"/>
        <v>0</v>
      </c>
      <c r="N35" s="401">
        <f t="shared" si="4"/>
        <v>0</v>
      </c>
      <c r="O35" s="215" t="str">
        <f t="shared" ref="O35:O50" si="8">IFERROR(M35/H35,"")</f>
        <v/>
      </c>
      <c r="P35" s="216">
        <f t="shared" si="5"/>
        <v>0</v>
      </c>
      <c r="Q35" s="366"/>
      <c r="R35" s="367"/>
      <c r="S35" s="47">
        <f t="shared" si="6"/>
        <v>0</v>
      </c>
      <c r="T35" s="367"/>
      <c r="U35" s="47">
        <f t="shared" si="7"/>
        <v>0</v>
      </c>
      <c r="V35" s="391">
        <f>IF((OR(S35="Yes",U35="Yes")),"",H35*0.75)</f>
        <v>0</v>
      </c>
      <c r="W35" s="380">
        <f>IFERROR(V35-M35,0)</f>
        <v>0</v>
      </c>
      <c r="X35" s="374" t="str">
        <f>IF(C35="H",((G35*W35)*8), IF(OR(C35="S",C35="O"),0,"Enter H, S, or O in Column C"))</f>
        <v>Enter H, S, or O in Column C</v>
      </c>
      <c r="Y35" s="375" t="str">
        <f>(IF((OR(C35="S",C35="O")),((W35*8)/52),IF(C35="H",0,"Enter H, S, or O in Column C")))</f>
        <v>Enter H, S, or O in Column C</v>
      </c>
    </row>
    <row r="36" spans="1:27" ht="28.5" x14ac:dyDescent="0.45">
      <c r="A36" s="362"/>
      <c r="B36" s="362"/>
      <c r="C36" s="377"/>
      <c r="D36" s="204"/>
      <c r="E36" s="205">
        <f t="shared" si="0"/>
        <v>0</v>
      </c>
      <c r="F36" s="408"/>
      <c r="G36" s="371"/>
      <c r="H36" s="399">
        <f t="shared" si="1"/>
        <v>0</v>
      </c>
      <c r="I36" s="210"/>
      <c r="J36" s="205">
        <f t="shared" si="2"/>
        <v>0</v>
      </c>
      <c r="K36" s="354"/>
      <c r="L36" s="408"/>
      <c r="M36" s="400">
        <f t="shared" si="3"/>
        <v>0</v>
      </c>
      <c r="N36" s="401">
        <f t="shared" si="4"/>
        <v>0</v>
      </c>
      <c r="O36" s="215" t="str">
        <f t="shared" si="8"/>
        <v/>
      </c>
      <c r="P36" s="216">
        <f t="shared" si="5"/>
        <v>0</v>
      </c>
      <c r="Q36" s="366"/>
      <c r="R36" s="367"/>
      <c r="S36" s="47">
        <f t="shared" si="6"/>
        <v>0</v>
      </c>
      <c r="T36" s="367"/>
      <c r="U36" s="47">
        <f t="shared" si="7"/>
        <v>0</v>
      </c>
      <c r="V36" s="391">
        <f>IF((OR(S36="Yes",U36="Yes")),"",H36*0.75)</f>
        <v>0</v>
      </c>
      <c r="W36" s="380">
        <f>IFERROR(V36-M36,0)</f>
        <v>0</v>
      </c>
      <c r="X36" s="374" t="str">
        <f>IF(C36="H",((G36*W36)*8), IF(OR(C36="S",C36="O"),0,"Enter H, S, or O in Column C"))</f>
        <v>Enter H, S, or O in Column C</v>
      </c>
      <c r="Y36" s="375" t="str">
        <f>(IF((OR(C36="S",C36="O")),((W36*8)/52),IF(C36="H",0,"Enter H, S, or O in Column C")))</f>
        <v>Enter H, S, or O in Column C</v>
      </c>
    </row>
    <row r="37" spans="1:27" ht="28.5" x14ac:dyDescent="0.45">
      <c r="A37" s="362"/>
      <c r="B37" s="362"/>
      <c r="C37" s="377"/>
      <c r="D37" s="204"/>
      <c r="E37" s="205">
        <f t="shared" si="0"/>
        <v>0</v>
      </c>
      <c r="F37" s="408"/>
      <c r="G37" s="371"/>
      <c r="H37" s="399">
        <f t="shared" si="1"/>
        <v>0</v>
      </c>
      <c r="I37" s="210"/>
      <c r="J37" s="205">
        <f t="shared" si="2"/>
        <v>0</v>
      </c>
      <c r="K37" s="354"/>
      <c r="L37" s="408"/>
      <c r="M37" s="400">
        <f t="shared" si="3"/>
        <v>0</v>
      </c>
      <c r="N37" s="401">
        <f t="shared" si="4"/>
        <v>0</v>
      </c>
      <c r="O37" s="215" t="str">
        <f t="shared" si="8"/>
        <v/>
      </c>
      <c r="P37" s="216">
        <f t="shared" si="5"/>
        <v>0</v>
      </c>
      <c r="Q37" s="366"/>
      <c r="R37" s="367"/>
      <c r="S37" s="47">
        <f t="shared" si="6"/>
        <v>0</v>
      </c>
      <c r="T37" s="367"/>
      <c r="U37" s="47">
        <f t="shared" si="7"/>
        <v>0</v>
      </c>
      <c r="V37" s="391">
        <f>IF((OR(S37="Yes",U37="Yes")),"",H37*0.75)</f>
        <v>0</v>
      </c>
      <c r="W37" s="380">
        <f>IFERROR(V37-M37,0)</f>
        <v>0</v>
      </c>
      <c r="X37" s="374" t="str">
        <f>IF(C37="H",((G37*W37)*8), IF(OR(C37="S",C37="O"),0,"Enter H, S, or O in Column C"))</f>
        <v>Enter H, S, or O in Column C</v>
      </c>
      <c r="Y37" s="375" t="str">
        <f>(IF((OR(C37="S",C37="O")),((W37*8)/52),IF(C37="H",0,"Enter H, S, or O in Column C")))</f>
        <v>Enter H, S, or O in Column C</v>
      </c>
    </row>
    <row r="38" spans="1:27" ht="28.5" x14ac:dyDescent="0.45">
      <c r="A38" s="362"/>
      <c r="B38" s="362"/>
      <c r="C38" s="377"/>
      <c r="D38" s="204"/>
      <c r="E38" s="205">
        <f t="shared" si="0"/>
        <v>0</v>
      </c>
      <c r="F38" s="408"/>
      <c r="G38" s="371"/>
      <c r="H38" s="399">
        <f t="shared" si="1"/>
        <v>0</v>
      </c>
      <c r="I38" s="210"/>
      <c r="J38" s="205">
        <f t="shared" si="2"/>
        <v>0</v>
      </c>
      <c r="K38" s="354"/>
      <c r="L38" s="408"/>
      <c r="M38" s="400">
        <f t="shared" si="3"/>
        <v>0</v>
      </c>
      <c r="N38" s="401">
        <f t="shared" si="4"/>
        <v>0</v>
      </c>
      <c r="O38" s="215" t="str">
        <f t="shared" si="8"/>
        <v/>
      </c>
      <c r="P38" s="216">
        <f t="shared" si="5"/>
        <v>0</v>
      </c>
      <c r="Q38" s="366"/>
      <c r="R38" s="367"/>
      <c r="S38" s="47">
        <f t="shared" si="6"/>
        <v>0</v>
      </c>
      <c r="T38" s="367"/>
      <c r="U38" s="47">
        <f t="shared" si="7"/>
        <v>0</v>
      </c>
      <c r="V38" s="391">
        <f>IF((OR(S38="Yes",U38="Yes")),"",H38*0.75)</f>
        <v>0</v>
      </c>
      <c r="W38" s="380">
        <f>IFERROR(V38-M38,0)</f>
        <v>0</v>
      </c>
      <c r="X38" s="374" t="str">
        <f>IF(C38="H",((G38*W38)*8), IF(OR(C38="S",C38="O"),0,"Enter H, S, or O in Column C"))</f>
        <v>Enter H, S, or O in Column C</v>
      </c>
      <c r="Y38" s="375" t="str">
        <f>(IF((OR(C38="S",C38="O")),((W38*8)/52),IF(C38="H",0,"Enter H, S, or O in Column C")))</f>
        <v>Enter H, S, or O in Column C</v>
      </c>
    </row>
    <row r="39" spans="1:27" ht="28.5" x14ac:dyDescent="0.45">
      <c r="A39" s="362"/>
      <c r="B39" s="362"/>
      <c r="C39" s="377"/>
      <c r="D39" s="204"/>
      <c r="E39" s="205">
        <f t="shared" si="0"/>
        <v>0</v>
      </c>
      <c r="F39" s="408"/>
      <c r="G39" s="371"/>
      <c r="H39" s="399">
        <f t="shared" si="1"/>
        <v>0</v>
      </c>
      <c r="I39" s="210"/>
      <c r="J39" s="205">
        <f t="shared" si="2"/>
        <v>0</v>
      </c>
      <c r="K39" s="354"/>
      <c r="L39" s="408"/>
      <c r="M39" s="400">
        <f t="shared" si="3"/>
        <v>0</v>
      </c>
      <c r="N39" s="401">
        <f t="shared" si="4"/>
        <v>0</v>
      </c>
      <c r="O39" s="215" t="str">
        <f t="shared" si="8"/>
        <v/>
      </c>
      <c r="P39" s="216">
        <f t="shared" si="5"/>
        <v>0</v>
      </c>
      <c r="Q39" s="366"/>
      <c r="R39" s="367"/>
      <c r="S39" s="47">
        <f t="shared" si="6"/>
        <v>0</v>
      </c>
      <c r="T39" s="367"/>
      <c r="U39" s="47">
        <f t="shared" si="7"/>
        <v>0</v>
      </c>
      <c r="V39" s="391">
        <f>IF((OR(S39="Yes",U39="Yes")),"",H39*0.75)</f>
        <v>0</v>
      </c>
      <c r="W39" s="380">
        <f>IFERROR(V39-M39,0)</f>
        <v>0</v>
      </c>
      <c r="X39" s="374" t="str">
        <f>IF(C39="H",((G39*W39)*8), IF(OR(C39="S",C39="O"),0,"Enter H, S, or O in Column C"))</f>
        <v>Enter H, S, or O in Column C</v>
      </c>
      <c r="Y39" s="375" t="str">
        <f>(IF((OR(C39="S",C39="O")),((W39*8)/52),IF(C39="H",0,"Enter H, S, or O in Column C")))</f>
        <v>Enter H, S, or O in Column C</v>
      </c>
    </row>
    <row r="40" spans="1:27" ht="28.5" x14ac:dyDescent="0.45">
      <c r="A40" s="362"/>
      <c r="B40" s="362"/>
      <c r="C40" s="377"/>
      <c r="D40" s="204"/>
      <c r="E40" s="205">
        <f t="shared" si="0"/>
        <v>0</v>
      </c>
      <c r="F40" s="408"/>
      <c r="G40" s="371"/>
      <c r="H40" s="399">
        <f t="shared" si="1"/>
        <v>0</v>
      </c>
      <c r="I40" s="210"/>
      <c r="J40" s="205">
        <f t="shared" si="2"/>
        <v>0</v>
      </c>
      <c r="K40" s="354"/>
      <c r="L40" s="408"/>
      <c r="M40" s="400">
        <f t="shared" si="3"/>
        <v>0</v>
      </c>
      <c r="N40" s="401">
        <f t="shared" si="4"/>
        <v>0</v>
      </c>
      <c r="O40" s="215" t="str">
        <f t="shared" si="8"/>
        <v/>
      </c>
      <c r="P40" s="216">
        <f t="shared" si="5"/>
        <v>0</v>
      </c>
      <c r="Q40" s="366"/>
      <c r="R40" s="367"/>
      <c r="S40" s="47">
        <f t="shared" si="6"/>
        <v>0</v>
      </c>
      <c r="T40" s="367"/>
      <c r="U40" s="47">
        <f t="shared" si="7"/>
        <v>0</v>
      </c>
      <c r="V40" s="391">
        <f>IF((OR(S40="Yes",U40="Yes")),"",H40*0.75)</f>
        <v>0</v>
      </c>
      <c r="W40" s="380">
        <f>IFERROR(V40-M40,0)</f>
        <v>0</v>
      </c>
      <c r="X40" s="374" t="str">
        <f>IF(C40="H",((G40*W40)*8), IF(OR(C40="S",C40="O"),0,"Enter H, S, or O in Column C"))</f>
        <v>Enter H, S, or O in Column C</v>
      </c>
      <c r="Y40" s="375" t="str">
        <f>(IF((OR(C40="S",C40="O")),((W40*8)/52),IF(C40="H",0,"Enter H, S, or O in Column C")))</f>
        <v>Enter H, S, or O in Column C</v>
      </c>
    </row>
    <row r="41" spans="1:27" ht="28.5" x14ac:dyDescent="0.45">
      <c r="A41" s="362"/>
      <c r="B41" s="362"/>
      <c r="C41" s="377"/>
      <c r="D41" s="204"/>
      <c r="E41" s="205">
        <f t="shared" si="0"/>
        <v>0</v>
      </c>
      <c r="F41" s="408"/>
      <c r="G41" s="371"/>
      <c r="H41" s="399">
        <f t="shared" si="1"/>
        <v>0</v>
      </c>
      <c r="I41" s="210"/>
      <c r="J41" s="205">
        <f t="shared" si="2"/>
        <v>0</v>
      </c>
      <c r="K41" s="354"/>
      <c r="L41" s="408"/>
      <c r="M41" s="400">
        <f t="shared" si="3"/>
        <v>0</v>
      </c>
      <c r="N41" s="401">
        <f t="shared" si="4"/>
        <v>0</v>
      </c>
      <c r="O41" s="215" t="str">
        <f t="shared" si="8"/>
        <v/>
      </c>
      <c r="P41" s="216">
        <f t="shared" si="5"/>
        <v>0</v>
      </c>
      <c r="Q41" s="366"/>
      <c r="R41" s="367"/>
      <c r="S41" s="47">
        <f t="shared" si="6"/>
        <v>0</v>
      </c>
      <c r="T41" s="367"/>
      <c r="U41" s="47">
        <f t="shared" si="7"/>
        <v>0</v>
      </c>
      <c r="V41" s="391">
        <f>IF((OR(S41="Yes",U41="Yes")),"",H41*0.75)</f>
        <v>0</v>
      </c>
      <c r="W41" s="380">
        <f>IFERROR(V41-M41,0)</f>
        <v>0</v>
      </c>
      <c r="X41" s="374" t="str">
        <f>IF(C41="H",((G41*W41)*8), IF(OR(C41="S",C41="O"),0,"Enter H, S, or O in Column C"))</f>
        <v>Enter H, S, or O in Column C</v>
      </c>
      <c r="Y41" s="375" t="str">
        <f>(IF((OR(C41="S",C41="O")),((W41*8)/52),IF(C41="H",0,"Enter H, S, or O in Column C")))</f>
        <v>Enter H, S, or O in Column C</v>
      </c>
    </row>
    <row r="42" spans="1:27" ht="28.5" x14ac:dyDescent="0.45">
      <c r="A42" s="362"/>
      <c r="B42" s="362"/>
      <c r="C42" s="377"/>
      <c r="D42" s="204"/>
      <c r="E42" s="205">
        <f t="shared" si="0"/>
        <v>0</v>
      </c>
      <c r="F42" s="408"/>
      <c r="G42" s="371"/>
      <c r="H42" s="399">
        <f t="shared" si="1"/>
        <v>0</v>
      </c>
      <c r="I42" s="210"/>
      <c r="J42" s="205">
        <f t="shared" si="2"/>
        <v>0</v>
      </c>
      <c r="K42" s="354"/>
      <c r="L42" s="408"/>
      <c r="M42" s="400">
        <f t="shared" si="3"/>
        <v>0</v>
      </c>
      <c r="N42" s="401">
        <f t="shared" si="4"/>
        <v>0</v>
      </c>
      <c r="O42" s="215" t="str">
        <f t="shared" si="8"/>
        <v/>
      </c>
      <c r="P42" s="216">
        <f t="shared" si="5"/>
        <v>0</v>
      </c>
      <c r="Q42" s="366"/>
      <c r="R42" s="367"/>
      <c r="S42" s="47">
        <f t="shared" si="6"/>
        <v>0</v>
      </c>
      <c r="T42" s="367"/>
      <c r="U42" s="47">
        <f t="shared" si="7"/>
        <v>0</v>
      </c>
      <c r="V42" s="391">
        <f>IF((OR(S42="Yes",U42="Yes")),"",H42*0.75)</f>
        <v>0</v>
      </c>
      <c r="W42" s="380">
        <f>IFERROR(V42-M42,0)</f>
        <v>0</v>
      </c>
      <c r="X42" s="374" t="str">
        <f>IF(C42="H",((G42*W42)*8), IF(OR(C42="S",C42="O"),0,"Enter H, S, or O in Column C"))</f>
        <v>Enter H, S, or O in Column C</v>
      </c>
      <c r="Y42" s="375" t="str">
        <f>(IF((OR(C42="S",C42="O")),((W42*8)/52),IF(C42="H",0,"Enter H, S, or O in Column C")))</f>
        <v>Enter H, S, or O in Column C</v>
      </c>
    </row>
    <row r="43" spans="1:27" ht="28.5" x14ac:dyDescent="0.45">
      <c r="A43" s="362"/>
      <c r="B43" s="362"/>
      <c r="C43" s="377"/>
      <c r="D43" s="204"/>
      <c r="E43" s="205">
        <f t="shared" si="0"/>
        <v>0</v>
      </c>
      <c r="F43" s="408"/>
      <c r="G43" s="371"/>
      <c r="H43" s="399">
        <f t="shared" si="1"/>
        <v>0</v>
      </c>
      <c r="I43" s="210"/>
      <c r="J43" s="205">
        <f t="shared" si="2"/>
        <v>0</v>
      </c>
      <c r="K43" s="354"/>
      <c r="L43" s="408"/>
      <c r="M43" s="400">
        <f t="shared" si="3"/>
        <v>0</v>
      </c>
      <c r="N43" s="401">
        <f t="shared" si="4"/>
        <v>0</v>
      </c>
      <c r="O43" s="215" t="str">
        <f t="shared" si="8"/>
        <v/>
      </c>
      <c r="P43" s="576">
        <f t="shared" si="5"/>
        <v>0</v>
      </c>
      <c r="Q43" s="367"/>
      <c r="R43" s="367"/>
      <c r="S43" s="47">
        <f t="shared" si="6"/>
        <v>0</v>
      </c>
      <c r="T43" s="367"/>
      <c r="U43" s="47">
        <f t="shared" si="7"/>
        <v>0</v>
      </c>
      <c r="V43" s="391">
        <f>IF((OR(S43="Yes",U43="Yes")),"",H43*0.75)</f>
        <v>0</v>
      </c>
      <c r="W43" s="380">
        <f>IFERROR(V43-M43,0)</f>
        <v>0</v>
      </c>
      <c r="X43" s="374" t="str">
        <f>IF(C43="H",((G43*W43)*8), IF(OR(C43="S",C43="O"),0,"Enter H, S, or O in Column C"))</f>
        <v>Enter H, S, or O in Column C</v>
      </c>
      <c r="Y43" s="375" t="str">
        <f>(IF((OR(C43="S",C43="O")),((W43*8)/52),IF(C43="H",0,"Enter H, S, or O in Column C")))</f>
        <v>Enter H, S, or O in Column C</v>
      </c>
    </row>
    <row r="44" spans="1:27" ht="28.5" x14ac:dyDescent="0.45">
      <c r="A44" s="362"/>
      <c r="B44" s="362"/>
      <c r="C44" s="377"/>
      <c r="D44" s="204"/>
      <c r="E44" s="205">
        <f t="shared" si="0"/>
        <v>0</v>
      </c>
      <c r="F44" s="408"/>
      <c r="G44" s="371"/>
      <c r="H44" s="399">
        <f t="shared" si="1"/>
        <v>0</v>
      </c>
      <c r="I44" s="210"/>
      <c r="J44" s="205">
        <f t="shared" si="2"/>
        <v>0</v>
      </c>
      <c r="K44" s="354"/>
      <c r="L44" s="408"/>
      <c r="M44" s="400">
        <f t="shared" si="3"/>
        <v>0</v>
      </c>
      <c r="N44" s="401">
        <f t="shared" si="4"/>
        <v>0</v>
      </c>
      <c r="O44" s="215" t="str">
        <f t="shared" si="8"/>
        <v/>
      </c>
      <c r="P44" s="576">
        <f t="shared" si="5"/>
        <v>0</v>
      </c>
      <c r="Q44" s="367"/>
      <c r="R44" s="367"/>
      <c r="S44" s="47">
        <f t="shared" si="6"/>
        <v>0</v>
      </c>
      <c r="T44" s="367"/>
      <c r="U44" s="47">
        <f t="shared" si="7"/>
        <v>0</v>
      </c>
      <c r="V44" s="391">
        <f>IF((OR(S44="Yes",U44="Yes")),"",H44*0.75)</f>
        <v>0</v>
      </c>
      <c r="W44" s="380">
        <f>IFERROR(V44-M44,0)</f>
        <v>0</v>
      </c>
      <c r="X44" s="374" t="str">
        <f>IF(C44="H",((G44*W44)*8), IF(OR(C44="S",C44="O"),0,"Enter H, S, or O in Column C"))</f>
        <v>Enter H, S, or O in Column C</v>
      </c>
      <c r="Y44" s="375" t="str">
        <f>(IF((OR(C44="S",C44="O")),((W44*8)/52),IF(C44="H",0,"Enter H, S, or O in Column C")))</f>
        <v>Enter H, S, or O in Column C</v>
      </c>
    </row>
    <row r="45" spans="1:27" ht="28.5" x14ac:dyDescent="0.45">
      <c r="A45" s="362"/>
      <c r="B45" s="362"/>
      <c r="C45" s="377"/>
      <c r="D45" s="204"/>
      <c r="E45" s="205">
        <f t="shared" si="0"/>
        <v>0</v>
      </c>
      <c r="F45" s="408"/>
      <c r="G45" s="371"/>
      <c r="H45" s="399">
        <f t="shared" si="1"/>
        <v>0</v>
      </c>
      <c r="I45" s="210"/>
      <c r="J45" s="205">
        <f t="shared" si="2"/>
        <v>0</v>
      </c>
      <c r="K45" s="354"/>
      <c r="L45" s="408"/>
      <c r="M45" s="400">
        <f t="shared" si="3"/>
        <v>0</v>
      </c>
      <c r="N45" s="401">
        <f t="shared" si="4"/>
        <v>0</v>
      </c>
      <c r="O45" s="215" t="str">
        <f t="shared" si="8"/>
        <v/>
      </c>
      <c r="P45" s="576">
        <f t="shared" si="5"/>
        <v>0</v>
      </c>
      <c r="Q45" s="367"/>
      <c r="R45" s="367"/>
      <c r="S45" s="47">
        <f t="shared" si="6"/>
        <v>0</v>
      </c>
      <c r="T45" s="367"/>
      <c r="U45" s="47">
        <f t="shared" si="7"/>
        <v>0</v>
      </c>
      <c r="V45" s="391">
        <f>IF((OR(S45="Yes",U45="Yes")),"",H45*0.75)</f>
        <v>0</v>
      </c>
      <c r="W45" s="380">
        <f>IFERROR(V45-M45,0)</f>
        <v>0</v>
      </c>
      <c r="X45" s="374" t="str">
        <f>IF(C45="H",((G45*W45)*8), IF(OR(C45="S",C45="O"),0,"Enter H, S, or O in Column C"))</f>
        <v>Enter H, S, or O in Column C</v>
      </c>
      <c r="Y45" s="375" t="str">
        <f>(IF((OR(C45="S",C45="O")),((W45*8)/52),IF(C45="H",0,"Enter H, S, or O in Column C")))</f>
        <v>Enter H, S, or O in Column C</v>
      </c>
    </row>
    <row r="46" spans="1:27" ht="28.5" x14ac:dyDescent="0.45">
      <c r="A46" s="362"/>
      <c r="B46" s="362"/>
      <c r="C46" s="377"/>
      <c r="D46" s="204"/>
      <c r="E46" s="205">
        <f t="shared" si="0"/>
        <v>0</v>
      </c>
      <c r="F46" s="408"/>
      <c r="G46" s="371"/>
      <c r="H46" s="399">
        <f t="shared" si="1"/>
        <v>0</v>
      </c>
      <c r="I46" s="210"/>
      <c r="J46" s="205">
        <f t="shared" si="2"/>
        <v>0</v>
      </c>
      <c r="K46" s="354"/>
      <c r="L46" s="408"/>
      <c r="M46" s="400">
        <f t="shared" si="3"/>
        <v>0</v>
      </c>
      <c r="N46" s="401">
        <f t="shared" si="4"/>
        <v>0</v>
      </c>
      <c r="O46" s="215" t="str">
        <f t="shared" si="8"/>
        <v/>
      </c>
      <c r="P46" s="576">
        <f t="shared" si="5"/>
        <v>0</v>
      </c>
      <c r="Q46" s="367"/>
      <c r="R46" s="367"/>
      <c r="S46" s="47">
        <f t="shared" si="6"/>
        <v>0</v>
      </c>
      <c r="T46" s="367"/>
      <c r="U46" s="47">
        <f t="shared" si="7"/>
        <v>0</v>
      </c>
      <c r="V46" s="391">
        <f>IF((OR(S46="Yes",U46="Yes")),"",H46*0.75)</f>
        <v>0</v>
      </c>
      <c r="W46" s="380">
        <f>IFERROR(V46-M46,0)</f>
        <v>0</v>
      </c>
      <c r="X46" s="374" t="str">
        <f>IF(C46="H",((G46*W46)*8), IF(OR(C46="S",C46="O"),0,"Enter H, S, or O in Column C"))</f>
        <v>Enter H, S, or O in Column C</v>
      </c>
      <c r="Y46" s="375" t="str">
        <f>(IF((OR(C46="S",C46="O")),((W46*8)/52),IF(C46="H",0,"Enter H, S, or O in Column C")))</f>
        <v>Enter H, S, or O in Column C</v>
      </c>
    </row>
    <row r="47" spans="1:27" ht="28.5" x14ac:dyDescent="0.45">
      <c r="A47" s="362"/>
      <c r="B47" s="362"/>
      <c r="C47" s="377"/>
      <c r="D47" s="204"/>
      <c r="E47" s="205">
        <f t="shared" si="0"/>
        <v>0</v>
      </c>
      <c r="F47" s="408"/>
      <c r="G47" s="371"/>
      <c r="H47" s="399">
        <f t="shared" si="1"/>
        <v>0</v>
      </c>
      <c r="I47" s="210"/>
      <c r="J47" s="205">
        <f t="shared" si="2"/>
        <v>0</v>
      </c>
      <c r="K47" s="354"/>
      <c r="L47" s="408"/>
      <c r="M47" s="400">
        <f t="shared" si="3"/>
        <v>0</v>
      </c>
      <c r="N47" s="401">
        <f>M47-H47</f>
        <v>0</v>
      </c>
      <c r="O47" s="215" t="str">
        <f t="shared" si="8"/>
        <v/>
      </c>
      <c r="P47" s="576">
        <f t="shared" si="5"/>
        <v>0</v>
      </c>
      <c r="Q47" s="367"/>
      <c r="R47" s="367"/>
      <c r="S47" s="47">
        <f t="shared" si="6"/>
        <v>0</v>
      </c>
      <c r="T47" s="367"/>
      <c r="U47" s="47">
        <f t="shared" si="7"/>
        <v>0</v>
      </c>
      <c r="V47" s="391">
        <f>IF((OR(S47="Yes",U47="Yes")),"",H47*0.75)</f>
        <v>0</v>
      </c>
      <c r="W47" s="380">
        <f>IFERROR(V47-M47,0)</f>
        <v>0</v>
      </c>
      <c r="X47" s="374" t="str">
        <f>IF(C47="H",((G47*W47)*8), IF(OR(C47="S",C47="O"),0,"Enter H, S, or O in Column C"))</f>
        <v>Enter H, S, or O in Column C</v>
      </c>
      <c r="Y47" s="375" t="str">
        <f>(IF((OR(C47="S",C47="O")),((W47*8)/52),IF(C47="H",0,"Enter H, S, or O in Column C")))</f>
        <v>Enter H, S, or O in Column C</v>
      </c>
    </row>
    <row r="48" spans="1:27" ht="28.5" x14ac:dyDescent="0.45">
      <c r="A48" s="362"/>
      <c r="B48" s="362"/>
      <c r="C48" s="377"/>
      <c r="D48" s="204"/>
      <c r="E48" s="205">
        <f t="shared" si="0"/>
        <v>0</v>
      </c>
      <c r="F48" s="408"/>
      <c r="G48" s="371"/>
      <c r="H48" s="399">
        <f t="shared" si="1"/>
        <v>0</v>
      </c>
      <c r="I48" s="210"/>
      <c r="J48" s="205">
        <f t="shared" si="2"/>
        <v>0</v>
      </c>
      <c r="K48" s="354"/>
      <c r="L48" s="408"/>
      <c r="M48" s="400">
        <f t="shared" si="3"/>
        <v>0</v>
      </c>
      <c r="N48" s="401">
        <f>M48-H48</f>
        <v>0</v>
      </c>
      <c r="O48" s="215" t="str">
        <f t="shared" si="8"/>
        <v/>
      </c>
      <c r="P48" s="576">
        <f t="shared" si="5"/>
        <v>0</v>
      </c>
      <c r="Q48" s="367"/>
      <c r="R48" s="367"/>
      <c r="S48" s="47">
        <f t="shared" si="6"/>
        <v>0</v>
      </c>
      <c r="T48" s="367"/>
      <c r="U48" s="47">
        <f t="shared" si="7"/>
        <v>0</v>
      </c>
      <c r="V48" s="391">
        <f>IF((OR(S48="Yes",U48="Yes")),"",H48*0.75)</f>
        <v>0</v>
      </c>
      <c r="W48" s="380">
        <f>IFERROR(V48-M48,0)</f>
        <v>0</v>
      </c>
      <c r="X48" s="374" t="str">
        <f>IF(C48="H",((G48*W48)*8), IF(OR(C48="S",C48="O"),0,"Enter H, S, or O in Column C"))</f>
        <v>Enter H, S, or O in Column C</v>
      </c>
      <c r="Y48" s="375" t="str">
        <f>(IF((OR(C48="S",C48="O")),((W48*8)/52),IF(C48="H",0,"Enter H, S, or O in Column C")))</f>
        <v>Enter H, S, or O in Column C</v>
      </c>
    </row>
    <row r="49" spans="1:25" ht="28.5" x14ac:dyDescent="0.45">
      <c r="A49" s="362"/>
      <c r="B49" s="362"/>
      <c r="C49" s="377"/>
      <c r="D49" s="204"/>
      <c r="E49" s="205">
        <f t="shared" si="0"/>
        <v>0</v>
      </c>
      <c r="F49" s="408"/>
      <c r="G49" s="371"/>
      <c r="H49" s="399">
        <f t="shared" si="1"/>
        <v>0</v>
      </c>
      <c r="I49" s="210"/>
      <c r="J49" s="205">
        <f t="shared" si="2"/>
        <v>0</v>
      </c>
      <c r="K49" s="354"/>
      <c r="L49" s="408"/>
      <c r="M49" s="400">
        <f t="shared" si="3"/>
        <v>0</v>
      </c>
      <c r="N49" s="401">
        <f>M49-H49</f>
        <v>0</v>
      </c>
      <c r="O49" s="215" t="str">
        <f t="shared" si="8"/>
        <v/>
      </c>
      <c r="P49" s="576">
        <f t="shared" si="5"/>
        <v>0</v>
      </c>
      <c r="Q49" s="367"/>
      <c r="R49" s="367"/>
      <c r="S49" s="47">
        <f t="shared" si="6"/>
        <v>0</v>
      </c>
      <c r="T49" s="367"/>
      <c r="U49" s="47">
        <f t="shared" si="7"/>
        <v>0</v>
      </c>
      <c r="V49" s="391">
        <f>IF((OR(S49="Yes",U49="Yes")),"",H49*0.75)</f>
        <v>0</v>
      </c>
      <c r="W49" s="380">
        <f>IFERROR(V49-M49,0)</f>
        <v>0</v>
      </c>
      <c r="X49" s="374" t="str">
        <f>IF(C49="H",((G49*W49)*8), IF(OR(C49="S",C49="O"),0,"Enter H, S, or O in Column C"))</f>
        <v>Enter H, S, or O in Column C</v>
      </c>
      <c r="Y49" s="375" t="str">
        <f>(IF((OR(C49="S",C49="O")),((W49*8)/52),IF(C49="H",0,"Enter H, S, or O in Column C")))</f>
        <v>Enter H, S, or O in Column C</v>
      </c>
    </row>
    <row r="50" spans="1:25" ht="28.5" x14ac:dyDescent="0.45">
      <c r="A50" s="362"/>
      <c r="B50" s="362"/>
      <c r="C50" s="377"/>
      <c r="D50" s="204"/>
      <c r="E50" s="205">
        <f t="shared" si="0"/>
        <v>0</v>
      </c>
      <c r="F50" s="408"/>
      <c r="G50" s="371"/>
      <c r="H50" s="399">
        <f t="shared" si="1"/>
        <v>0</v>
      </c>
      <c r="I50" s="210"/>
      <c r="J50" s="205">
        <f t="shared" si="2"/>
        <v>0</v>
      </c>
      <c r="K50" s="354"/>
      <c r="L50" s="408"/>
      <c r="M50" s="400">
        <f t="shared" si="3"/>
        <v>0</v>
      </c>
      <c r="N50" s="401">
        <f>M50-H50</f>
        <v>0</v>
      </c>
      <c r="O50" s="215" t="str">
        <f t="shared" si="8"/>
        <v/>
      </c>
      <c r="P50" s="576">
        <f t="shared" si="5"/>
        <v>0</v>
      </c>
      <c r="Q50" s="367"/>
      <c r="R50" s="367"/>
      <c r="S50" s="47">
        <f t="shared" si="6"/>
        <v>0</v>
      </c>
      <c r="T50" s="367"/>
      <c r="U50" s="47">
        <f t="shared" si="7"/>
        <v>0</v>
      </c>
      <c r="V50" s="391">
        <f>IF((OR(S50="Yes",U50="Yes")),"",H50*0.75)</f>
        <v>0</v>
      </c>
      <c r="W50" s="380">
        <f>IFERROR(V50-M50,0)</f>
        <v>0</v>
      </c>
      <c r="X50" s="374" t="str">
        <f>IF(C50="H",((G50*W50)*8), IF(OR(C50="S",C50="O"),0,"Enter H, S, or O in Column C"))</f>
        <v>Enter H, S, or O in Column C</v>
      </c>
      <c r="Y50" s="375" t="str">
        <f>(IF((OR(C50="S",C50="O")),((W50*8)/52),IF(C50="H",0,"Enter H, S, or O in Column C")))</f>
        <v>Enter H, S, or O in Column C</v>
      </c>
    </row>
    <row r="51" spans="1:25" ht="28.5" x14ac:dyDescent="0.45">
      <c r="A51" s="362"/>
      <c r="B51" s="362"/>
      <c r="C51" s="377"/>
      <c r="D51" s="204"/>
      <c r="E51" s="398">
        <f t="shared" si="0"/>
        <v>0</v>
      </c>
      <c r="F51" s="408"/>
      <c r="G51" s="371"/>
      <c r="H51" s="399">
        <f t="shared" si="1"/>
        <v>0</v>
      </c>
      <c r="I51" s="210"/>
      <c r="J51" s="205">
        <f t="shared" si="2"/>
        <v>0</v>
      </c>
      <c r="K51" s="354"/>
      <c r="L51" s="408"/>
      <c r="M51" s="400">
        <f t="shared" ref="M51" si="9">IF(C51="H",((J51/K51)/L51),(IFERROR(J51/L51*52,0)))</f>
        <v>0</v>
      </c>
      <c r="N51" s="401">
        <f>M51-H51</f>
        <v>0</v>
      </c>
      <c r="O51" s="215" t="str">
        <f t="shared" ref="O51" si="10">IFERROR(M51/H51,"")</f>
        <v/>
      </c>
      <c r="P51" s="576">
        <f t="shared" ref="P51" si="11">IF(O51&lt;0.75,-(O51-0.75),0)</f>
        <v>0</v>
      </c>
      <c r="Q51" s="367"/>
      <c r="R51" s="367"/>
      <c r="S51" s="47">
        <f t="shared" ref="S51" si="12">(IF(AND(Q51=0,R51=0),0,IF(R51&gt;=Q51,"Yes","No")))</f>
        <v>0</v>
      </c>
      <c r="T51" s="367"/>
      <c r="U51" s="47">
        <f t="shared" ref="U51" si="13">(IF(AND(Q51=0,T51=0),0,IF(T51&gt;=Q51,"Yes","No")))</f>
        <v>0</v>
      </c>
      <c r="V51" s="391">
        <f>IF((OR(S51="Yes",U51="Yes")),"",H51*0.75)</f>
        <v>0</v>
      </c>
      <c r="W51" s="380">
        <f>IFERROR(V51-M51,0)</f>
        <v>0</v>
      </c>
      <c r="X51" s="374" t="str">
        <f>IF(C51="H",((G51*W51)*8), IF(OR(C51="S",C51="O"),0,"Enter H, S, or O in Column C"))</f>
        <v>Enter H, S, or O in Column C</v>
      </c>
      <c r="Y51" s="375" t="str">
        <f>(IF((OR(C51="S",C51="O")),((W51*8)/52),IF(C51="H",0,"Enter H, S, or O in Column C")))</f>
        <v>Enter H, S, or O in Column C</v>
      </c>
    </row>
    <row r="52" spans="1:25" ht="15" customHeight="1" x14ac:dyDescent="0.45">
      <c r="A52" s="4" t="s">
        <v>249</v>
      </c>
      <c r="C52" s="363"/>
      <c r="D52" s="206"/>
      <c r="E52" s="18"/>
      <c r="F52" s="18"/>
      <c r="G52" s="18"/>
      <c r="H52" s="207"/>
      <c r="I52" s="206"/>
      <c r="J52" s="18"/>
      <c r="K52" s="18"/>
      <c r="L52" s="18"/>
      <c r="M52" s="18"/>
      <c r="N52" s="370"/>
      <c r="O52" s="230"/>
      <c r="P52" s="577"/>
      <c r="Q52" s="18"/>
      <c r="R52" s="18"/>
      <c r="S52" s="82"/>
      <c r="T52" s="18"/>
      <c r="U52" s="18"/>
      <c r="V52" s="18"/>
      <c r="W52" s="278"/>
      <c r="X52" s="18"/>
      <c r="Y52" s="207"/>
    </row>
    <row r="53" spans="1:25" ht="29.25" customHeight="1" thickBot="1" x14ac:dyDescent="0.5">
      <c r="A53" s="4" t="s">
        <v>250</v>
      </c>
      <c r="D53" s="206"/>
      <c r="E53" s="18"/>
      <c r="F53" s="18"/>
      <c r="G53" s="18"/>
      <c r="H53" s="207"/>
      <c r="I53" s="211">
        <f>SUM(I33:I52)</f>
        <v>0</v>
      </c>
      <c r="J53" s="86">
        <f>SUM(J33:J52)</f>
        <v>0</v>
      </c>
      <c r="K53" s="48"/>
      <c r="L53" s="212"/>
      <c r="M53" s="212"/>
      <c r="N53" s="370"/>
      <c r="O53" s="230"/>
      <c r="P53" s="577"/>
      <c r="Q53" s="18"/>
      <c r="R53" s="18"/>
      <c r="S53" s="82"/>
      <c r="T53" s="18"/>
      <c r="U53" s="18"/>
      <c r="V53" s="18"/>
      <c r="W53" s="313"/>
      <c r="X53" s="572">
        <f>SUM(X33:X52)</f>
        <v>0</v>
      </c>
      <c r="Y53" s="573">
        <f>SUM(Y33:Y52)</f>
        <v>0</v>
      </c>
    </row>
    <row r="54" spans="1:25" ht="29.25" customHeight="1" thickTop="1" x14ac:dyDescent="0.45">
      <c r="A54" s="4"/>
      <c r="D54" s="206"/>
      <c r="E54" s="18"/>
      <c r="F54" s="18"/>
      <c r="G54" s="18"/>
      <c r="H54" s="207"/>
      <c r="I54" s="568"/>
      <c r="J54" s="569" t="s">
        <v>130</v>
      </c>
      <c r="K54" s="48"/>
      <c r="L54" s="212"/>
      <c r="M54" s="212"/>
      <c r="N54" s="370"/>
      <c r="O54" s="230"/>
      <c r="P54" s="577"/>
      <c r="Q54" s="18"/>
      <c r="R54" s="18"/>
      <c r="S54" s="82"/>
      <c r="T54" s="18"/>
      <c r="U54" s="18"/>
      <c r="V54" s="18"/>
      <c r="W54" s="313"/>
      <c r="X54" s="47"/>
      <c r="Y54" s="313"/>
    </row>
    <row r="55" spans="1:25" ht="29.25" customHeight="1" thickBot="1" x14ac:dyDescent="0.5">
      <c r="A55" s="4"/>
      <c r="D55" s="206"/>
      <c r="E55" s="18"/>
      <c r="F55" s="18"/>
      <c r="G55" s="18"/>
      <c r="H55" s="207"/>
      <c r="I55" s="568"/>
      <c r="J55" s="260"/>
      <c r="K55" s="48"/>
      <c r="L55" s="212"/>
      <c r="M55" s="212"/>
      <c r="N55" s="370"/>
      <c r="O55" s="230"/>
      <c r="P55" s="577"/>
      <c r="Q55" s="18"/>
      <c r="R55" s="18"/>
      <c r="S55" s="82"/>
      <c r="T55" s="18"/>
      <c r="U55" s="18"/>
      <c r="V55" s="18"/>
      <c r="W55" s="313"/>
      <c r="X55" s="574">
        <f>X53+Y53</f>
        <v>0</v>
      </c>
      <c r="Y55" s="575"/>
    </row>
    <row r="56" spans="1:25" ht="43.5" customHeight="1" thickTop="1" x14ac:dyDescent="0.45">
      <c r="D56" s="208"/>
      <c r="E56" s="182"/>
      <c r="F56" s="182"/>
      <c r="G56" s="182"/>
      <c r="H56" s="209"/>
      <c r="I56" s="208"/>
      <c r="J56" s="182"/>
      <c r="K56" s="381"/>
      <c r="L56" s="213"/>
      <c r="M56" s="213"/>
      <c r="N56" s="208"/>
      <c r="O56" s="182"/>
      <c r="P56" s="209"/>
      <c r="Q56" s="182"/>
      <c r="R56" s="182"/>
      <c r="S56" s="182"/>
      <c r="T56" s="182"/>
      <c r="U56" s="182"/>
      <c r="V56" s="182"/>
      <c r="W56" s="209"/>
      <c r="X56" s="570" t="s">
        <v>271</v>
      </c>
      <c r="Y56" s="571"/>
    </row>
    <row r="57" spans="1:25" s="78" customFormat="1" ht="15.75" customHeight="1" thickBot="1" x14ac:dyDescent="0.5">
      <c r="C57" s="77"/>
      <c r="G57" s="194"/>
      <c r="H57" s="195"/>
      <c r="I57" s="195"/>
      <c r="L57" s="196"/>
      <c r="M57" s="196"/>
      <c r="X57" s="235"/>
      <c r="Y57" s="235"/>
    </row>
    <row r="58" spans="1:25" s="78" customFormat="1" ht="77.25" customHeight="1" thickBot="1" x14ac:dyDescent="0.5">
      <c r="A58" s="546" t="s">
        <v>118</v>
      </c>
      <c r="B58" s="547"/>
      <c r="C58" s="543" t="s">
        <v>205</v>
      </c>
      <c r="D58" s="544"/>
      <c r="E58" s="545"/>
      <c r="F58" s="237"/>
      <c r="G58" s="237"/>
      <c r="H58" s="237"/>
      <c r="I58" s="237"/>
      <c r="J58" s="237"/>
      <c r="K58" s="237"/>
      <c r="L58" s="237"/>
      <c r="T58" s="235"/>
      <c r="U58" s="351"/>
      <c r="V58" s="235"/>
      <c r="W58" s="82"/>
    </row>
    <row r="59" spans="1:25" ht="75" customHeight="1" thickBot="1" x14ac:dyDescent="0.55000000000000004">
      <c r="A59" s="239" t="s">
        <v>192</v>
      </c>
      <c r="B59" s="238"/>
      <c r="C59" s="542" t="s">
        <v>114</v>
      </c>
      <c r="D59" s="540"/>
      <c r="E59" s="240"/>
      <c r="F59" s="236"/>
      <c r="G59" s="236"/>
      <c r="H59" s="236"/>
      <c r="I59" s="236"/>
      <c r="J59" s="236"/>
      <c r="K59" s="236"/>
      <c r="L59" s="236"/>
      <c r="M59" s="236"/>
      <c r="N59" s="536"/>
      <c r="O59" s="536"/>
      <c r="P59" s="82"/>
    </row>
    <row r="60" spans="1:25" s="78" customFormat="1" ht="102" customHeight="1" x14ac:dyDescent="0.45">
      <c r="A60" s="241" t="s">
        <v>19</v>
      </c>
      <c r="B60" s="221" t="s">
        <v>113</v>
      </c>
      <c r="C60" s="222" t="s">
        <v>115</v>
      </c>
      <c r="D60" s="223" t="s">
        <v>35</v>
      </c>
      <c r="E60" s="242"/>
      <c r="F60" s="199"/>
      <c r="G60" s="199"/>
      <c r="H60" s="199"/>
      <c r="I60" s="199"/>
      <c r="J60" s="199"/>
      <c r="K60" s="199"/>
      <c r="L60" s="199"/>
      <c r="M60" s="199"/>
      <c r="N60" s="199"/>
      <c r="O60" s="199"/>
      <c r="P60" s="82"/>
    </row>
    <row r="61" spans="1:25" s="78" customFormat="1" ht="15" customHeight="1" x14ac:dyDescent="0.45">
      <c r="A61" s="243"/>
      <c r="B61" s="233"/>
      <c r="C61" s="321"/>
      <c r="D61" s="205">
        <f t="shared" ref="D61:D67" si="14">IF((C61&gt;15385),15385,C61)</f>
        <v>0</v>
      </c>
      <c r="E61" s="242"/>
      <c r="F61" s="199"/>
      <c r="G61" s="199"/>
      <c r="H61" s="199"/>
      <c r="I61" s="199"/>
      <c r="J61" s="199"/>
      <c r="K61" s="199"/>
      <c r="L61" s="199"/>
      <c r="M61" s="199"/>
      <c r="N61" s="199"/>
      <c r="O61" s="199"/>
      <c r="P61" s="82"/>
    </row>
    <row r="62" spans="1:25" s="78" customFormat="1" ht="15" customHeight="1" x14ac:dyDescent="0.45">
      <c r="A62" s="243"/>
      <c r="B62" s="233"/>
      <c r="C62" s="321"/>
      <c r="D62" s="205">
        <f t="shared" si="14"/>
        <v>0</v>
      </c>
      <c r="E62" s="242"/>
      <c r="F62" s="199"/>
      <c r="G62" s="199"/>
      <c r="H62" s="199"/>
      <c r="I62" s="199"/>
      <c r="J62" s="199"/>
      <c r="K62" s="199"/>
      <c r="L62" s="199"/>
      <c r="M62" s="199"/>
      <c r="N62" s="199"/>
      <c r="O62" s="199"/>
      <c r="P62" s="82"/>
    </row>
    <row r="63" spans="1:25" s="78" customFormat="1" ht="15" customHeight="1" x14ac:dyDescent="0.45">
      <c r="A63" s="243"/>
      <c r="B63" s="233"/>
      <c r="C63" s="340"/>
      <c r="D63" s="205">
        <f t="shared" si="14"/>
        <v>0</v>
      </c>
      <c r="E63" s="242"/>
      <c r="F63" s="199"/>
      <c r="G63" s="199"/>
      <c r="H63" s="199"/>
      <c r="I63" s="199"/>
      <c r="J63" s="199"/>
      <c r="K63" s="199"/>
      <c r="L63" s="199"/>
      <c r="M63" s="199"/>
      <c r="N63" s="199"/>
      <c r="O63" s="199"/>
      <c r="P63" s="82"/>
    </row>
    <row r="64" spans="1:25" s="78" customFormat="1" ht="15" customHeight="1" x14ac:dyDescent="0.45">
      <c r="A64" s="243"/>
      <c r="B64" s="233"/>
      <c r="C64" s="321"/>
      <c r="D64" s="205">
        <f t="shared" si="14"/>
        <v>0</v>
      </c>
      <c r="E64" s="242"/>
      <c r="F64" s="199"/>
      <c r="G64" s="199"/>
      <c r="H64" s="199"/>
      <c r="I64" s="199"/>
      <c r="J64" s="199"/>
      <c r="K64" s="199"/>
      <c r="L64" s="199"/>
      <c r="M64" s="199"/>
      <c r="N64" s="199"/>
      <c r="O64" s="199"/>
      <c r="P64" s="82"/>
    </row>
    <row r="65" spans="1:16" s="78" customFormat="1" ht="15.75" customHeight="1" x14ac:dyDescent="0.45">
      <c r="A65" s="244"/>
      <c r="B65" s="234"/>
      <c r="C65" s="341"/>
      <c r="D65" s="205">
        <f t="shared" si="14"/>
        <v>0</v>
      </c>
      <c r="E65" s="85"/>
      <c r="F65" s="82"/>
      <c r="G65" s="82"/>
      <c r="H65" s="82"/>
      <c r="I65" s="82"/>
      <c r="J65" s="82"/>
      <c r="K65" s="82"/>
      <c r="L65" s="82"/>
      <c r="M65" s="82"/>
      <c r="N65" s="82"/>
      <c r="O65" s="82"/>
      <c r="P65" s="82"/>
    </row>
    <row r="66" spans="1:16" s="78" customFormat="1" ht="15.75" customHeight="1" x14ac:dyDescent="0.45">
      <c r="A66" s="245"/>
      <c r="B66" s="219"/>
      <c r="C66" s="341"/>
      <c r="D66" s="205">
        <f t="shared" si="14"/>
        <v>0</v>
      </c>
      <c r="E66" s="85"/>
      <c r="F66" s="82"/>
      <c r="G66" s="82"/>
      <c r="H66" s="82"/>
      <c r="I66" s="82"/>
      <c r="J66" s="82"/>
      <c r="K66" s="82"/>
      <c r="L66" s="82"/>
      <c r="M66" s="82"/>
      <c r="N66" s="82"/>
      <c r="O66" s="82"/>
      <c r="P66" s="82"/>
    </row>
    <row r="67" spans="1:16" s="78" customFormat="1" ht="15.75" customHeight="1" x14ac:dyDescent="0.45">
      <c r="A67" s="219"/>
      <c r="B67" s="219"/>
      <c r="C67" s="341"/>
      <c r="D67" s="205">
        <f t="shared" si="14"/>
        <v>0</v>
      </c>
      <c r="E67" s="85"/>
      <c r="F67" s="82"/>
      <c r="G67" s="82"/>
      <c r="H67" s="82"/>
      <c r="I67" s="82"/>
      <c r="J67" s="82"/>
      <c r="K67" s="82"/>
      <c r="L67" s="82"/>
      <c r="M67" s="82"/>
      <c r="N67" s="82"/>
      <c r="O67" s="82"/>
      <c r="P67" s="82"/>
    </row>
    <row r="68" spans="1:16" s="78" customFormat="1" ht="15.75" customHeight="1" x14ac:dyDescent="0.45">
      <c r="A68" s="82"/>
      <c r="B68" s="82"/>
      <c r="C68" s="412"/>
      <c r="D68" s="205"/>
      <c r="E68" s="85"/>
      <c r="F68" s="82"/>
      <c r="G68" s="82"/>
      <c r="H68" s="82"/>
      <c r="I68" s="82"/>
      <c r="J68" s="82"/>
      <c r="K68" s="82"/>
      <c r="L68" s="82"/>
      <c r="M68" s="82"/>
      <c r="N68" s="82"/>
      <c r="O68" s="82"/>
      <c r="P68" s="82"/>
    </row>
    <row r="69" spans="1:16" s="78" customFormat="1" ht="15.75" customHeight="1" thickBot="1" x14ac:dyDescent="0.5">
      <c r="A69" s="4" t="s">
        <v>273</v>
      </c>
      <c r="B69" s="82"/>
      <c r="C69" s="344">
        <f>SUM(C61:C66)</f>
        <v>0</v>
      </c>
      <c r="D69" s="344">
        <f>SUM(D61:D68)</f>
        <v>0</v>
      </c>
      <c r="E69" s="247"/>
      <c r="G69" s="196"/>
      <c r="H69" s="196"/>
      <c r="I69" s="196"/>
    </row>
    <row r="70" spans="1:16" s="78" customFormat="1" ht="32.25" customHeight="1" thickTop="1" x14ac:dyDescent="0.45">
      <c r="A70" s="81"/>
      <c r="B70" s="82"/>
      <c r="C70" s="82"/>
      <c r="D70" s="232" t="s">
        <v>131</v>
      </c>
      <c r="E70" s="247"/>
      <c r="G70" s="196"/>
      <c r="H70" s="196"/>
      <c r="I70" s="196"/>
    </row>
    <row r="71" spans="1:16" s="78" customFormat="1" ht="15.75" customHeight="1" thickBot="1" x14ac:dyDescent="0.5">
      <c r="A71" s="72"/>
      <c r="B71" s="248"/>
      <c r="C71" s="248"/>
      <c r="D71" s="248"/>
      <c r="E71" s="249"/>
      <c r="G71" s="193"/>
      <c r="H71" s="194"/>
      <c r="I71" s="195"/>
      <c r="J71" s="195"/>
      <c r="K71" s="195"/>
      <c r="M71" s="196"/>
      <c r="N71" s="196"/>
      <c r="O71" s="196"/>
    </row>
    <row r="72" spans="1:16" s="78" customFormat="1" ht="15.75" customHeight="1" thickBot="1" x14ac:dyDescent="0.5">
      <c r="A72" s="82"/>
      <c r="B72" s="82"/>
      <c r="C72" s="82"/>
      <c r="D72" s="82"/>
      <c r="E72" s="82"/>
      <c r="F72" s="82"/>
      <c r="I72" s="194"/>
      <c r="J72" s="195"/>
      <c r="K72" s="195"/>
      <c r="L72" s="195"/>
      <c r="N72" s="196"/>
      <c r="O72" s="196"/>
      <c r="P72" s="196"/>
    </row>
    <row r="73" spans="1:16" s="78" customFormat="1" ht="15.75" customHeight="1" x14ac:dyDescent="0.45">
      <c r="A73" s="253" t="s">
        <v>119</v>
      </c>
      <c r="B73" s="254"/>
      <c r="C73" s="255"/>
      <c r="D73" s="255"/>
      <c r="E73" s="255"/>
      <c r="F73" s="256"/>
      <c r="H73" s="194"/>
      <c r="I73" s="195"/>
      <c r="J73" s="195"/>
      <c r="K73" s="195"/>
      <c r="M73" s="196"/>
      <c r="N73" s="196"/>
      <c r="O73" s="196"/>
    </row>
    <row r="74" spans="1:16" s="78" customFormat="1" ht="15.75" customHeight="1" x14ac:dyDescent="0.45">
      <c r="A74" s="81" t="s">
        <v>132</v>
      </c>
      <c r="B74" s="82"/>
      <c r="C74" s="82"/>
      <c r="D74" s="82"/>
      <c r="E74" s="82"/>
      <c r="F74" s="85"/>
      <c r="H74" s="194"/>
      <c r="I74" s="195"/>
      <c r="J74" s="195"/>
      <c r="K74" s="195"/>
      <c r="M74" s="196"/>
      <c r="N74" s="196"/>
      <c r="O74" s="196"/>
    </row>
    <row r="75" spans="1:16" s="78" customFormat="1" ht="15.75" customHeight="1" thickBot="1" x14ac:dyDescent="0.5">
      <c r="A75" s="81" t="s">
        <v>133</v>
      </c>
      <c r="B75" s="82"/>
      <c r="C75" s="82"/>
      <c r="D75" s="82"/>
      <c r="E75" s="82"/>
      <c r="F75" s="85"/>
      <c r="H75" s="194"/>
      <c r="I75" s="195"/>
      <c r="J75" s="195"/>
      <c r="K75" s="195"/>
      <c r="M75" s="196"/>
      <c r="N75" s="196"/>
      <c r="O75" s="196"/>
    </row>
    <row r="76" spans="1:16" s="78" customFormat="1" ht="58.5" customHeight="1" thickBot="1" x14ac:dyDescent="0.55000000000000004">
      <c r="A76" s="81"/>
      <c r="B76" s="82"/>
      <c r="C76" s="516" t="s">
        <v>114</v>
      </c>
      <c r="D76" s="517"/>
      <c r="E76" s="502" t="s">
        <v>140</v>
      </c>
      <c r="F76" s="503"/>
      <c r="H76" s="194"/>
      <c r="I76" s="195"/>
      <c r="J76" s="195"/>
      <c r="K76" s="195"/>
      <c r="M76" s="196"/>
      <c r="N76" s="196"/>
      <c r="O76" s="196"/>
    </row>
    <row r="77" spans="1:16" s="78" customFormat="1" ht="58.5" customHeight="1" x14ac:dyDescent="0.5">
      <c r="A77" s="241" t="s">
        <v>19</v>
      </c>
      <c r="B77" s="221" t="s">
        <v>113</v>
      </c>
      <c r="C77" s="222" t="s">
        <v>115</v>
      </c>
      <c r="D77" s="223" t="s">
        <v>138</v>
      </c>
      <c r="E77" s="272" t="s">
        <v>207</v>
      </c>
      <c r="F77" s="271" t="s">
        <v>208</v>
      </c>
      <c r="H77" s="194"/>
      <c r="I77" s="195"/>
      <c r="J77" s="195"/>
      <c r="K77" s="195"/>
      <c r="M77" s="196"/>
      <c r="N77" s="196"/>
      <c r="O77" s="196"/>
    </row>
    <row r="78" spans="1:16" s="78" customFormat="1" ht="15.75" customHeight="1" x14ac:dyDescent="0.45">
      <c r="A78" s="243"/>
      <c r="B78" s="233"/>
      <c r="C78" s="321"/>
      <c r="D78" s="205">
        <f t="shared" ref="D78:D82" si="15">IF((C78&gt;15385),15385,C78)</f>
        <v>0</v>
      </c>
      <c r="E78" s="321"/>
      <c r="F78" s="339">
        <f>IF(MIN(D78,E78)&gt;=15385,15385,((MIN(D78,E78))))</f>
        <v>0</v>
      </c>
      <c r="G78" s="128"/>
      <c r="H78" s="311"/>
      <c r="I78" s="312"/>
      <c r="J78" s="195"/>
      <c r="K78" s="195"/>
      <c r="M78" s="196"/>
      <c r="N78" s="196"/>
      <c r="O78" s="196"/>
    </row>
    <row r="79" spans="1:16" s="78" customFormat="1" ht="15.75" customHeight="1" x14ac:dyDescent="0.45">
      <c r="A79" s="243"/>
      <c r="B79" s="233"/>
      <c r="C79" s="321"/>
      <c r="D79" s="205">
        <f t="shared" si="15"/>
        <v>0</v>
      </c>
      <c r="E79" s="321"/>
      <c r="F79" s="339">
        <f t="shared" ref="F79:F81" si="16">IF(MIN(D79,E79)&gt;=15385,15385,((MIN(D79,E79))))</f>
        <v>0</v>
      </c>
      <c r="H79" s="194"/>
      <c r="I79" s="195"/>
      <c r="J79" s="195"/>
      <c r="K79" s="195"/>
      <c r="M79" s="196"/>
      <c r="N79" s="196"/>
      <c r="O79" s="196"/>
    </row>
    <row r="80" spans="1:16" s="78" customFormat="1" ht="15.75" customHeight="1" x14ac:dyDescent="0.45">
      <c r="A80" s="243"/>
      <c r="B80" s="233"/>
      <c r="C80" s="340"/>
      <c r="D80" s="205">
        <f t="shared" si="15"/>
        <v>0</v>
      </c>
      <c r="E80" s="321"/>
      <c r="F80" s="339">
        <f t="shared" si="16"/>
        <v>0</v>
      </c>
      <c r="I80" s="195"/>
      <c r="J80" s="195"/>
      <c r="K80" s="195"/>
      <c r="M80" s="196"/>
      <c r="N80" s="196"/>
      <c r="O80" s="196"/>
    </row>
    <row r="81" spans="1:23" s="78" customFormat="1" ht="15.75" customHeight="1" x14ac:dyDescent="0.45">
      <c r="A81" s="243"/>
      <c r="B81" s="233"/>
      <c r="C81" s="321"/>
      <c r="D81" s="205">
        <f t="shared" si="15"/>
        <v>0</v>
      </c>
      <c r="E81" s="321"/>
      <c r="F81" s="339">
        <f t="shared" si="16"/>
        <v>0</v>
      </c>
      <c r="H81" s="194"/>
      <c r="I81" s="195"/>
      <c r="J81" s="195"/>
      <c r="K81" s="195"/>
      <c r="M81" s="196"/>
      <c r="N81" s="196"/>
      <c r="O81" s="196"/>
    </row>
    <row r="82" spans="1:23" s="78" customFormat="1" ht="15.75" customHeight="1" x14ac:dyDescent="0.45">
      <c r="A82" s="245"/>
      <c r="B82" s="219"/>
      <c r="C82" s="341"/>
      <c r="D82" s="205">
        <f t="shared" si="15"/>
        <v>0</v>
      </c>
      <c r="E82" s="322"/>
      <c r="F82" s="339">
        <f>IF(MIN(D82,E82)&gt;=15385,15385,((MIN(D82,E82))))</f>
        <v>0</v>
      </c>
      <c r="H82" s="194"/>
      <c r="I82" s="195"/>
      <c r="J82" s="195"/>
      <c r="K82" s="195"/>
      <c r="M82" s="196"/>
      <c r="N82" s="196"/>
      <c r="O82" s="196"/>
    </row>
    <row r="83" spans="1:23" s="78" customFormat="1" ht="15.75" customHeight="1" x14ac:dyDescent="0.45">
      <c r="A83" s="82"/>
      <c r="B83" s="82"/>
      <c r="C83" s="412"/>
      <c r="D83" s="205"/>
      <c r="E83" s="413"/>
      <c r="F83" s="339"/>
      <c r="H83" s="194"/>
      <c r="I83" s="195"/>
      <c r="J83" s="195"/>
      <c r="K83" s="195"/>
      <c r="M83" s="196"/>
      <c r="N83" s="196"/>
      <c r="O83" s="196"/>
    </row>
    <row r="84" spans="1:23" s="78" customFormat="1" ht="15.75" customHeight="1" thickBot="1" x14ac:dyDescent="0.5">
      <c r="A84" s="4" t="s">
        <v>272</v>
      </c>
      <c r="B84" s="82"/>
      <c r="C84" s="342">
        <f>SUM(C78:C82)</f>
        <v>0</v>
      </c>
      <c r="D84" s="342">
        <f>SUM(D78:D83)</f>
        <v>0</v>
      </c>
      <c r="E84" s="342">
        <f t="shared" ref="E84" si="17">SUM(E78:E82)</f>
        <v>0</v>
      </c>
      <c r="F84" s="343">
        <f>SUM(F78:F83)</f>
        <v>0</v>
      </c>
      <c r="H84" s="194"/>
      <c r="I84" s="195"/>
      <c r="J84" s="195"/>
      <c r="K84" s="195"/>
      <c r="M84" s="196"/>
      <c r="N84" s="196"/>
      <c r="O84" s="196"/>
    </row>
    <row r="85" spans="1:23" s="78" customFormat="1" ht="29.85" customHeight="1" thickTop="1" x14ac:dyDescent="0.45">
      <c r="A85" s="81"/>
      <c r="B85" s="82"/>
      <c r="C85" s="246"/>
      <c r="E85" s="235"/>
      <c r="F85" s="270" t="s">
        <v>134</v>
      </c>
      <c r="H85" s="194"/>
      <c r="I85" s="195"/>
      <c r="J85" s="195"/>
      <c r="K85" s="195"/>
      <c r="M85" s="196"/>
      <c r="N85" s="196"/>
      <c r="O85" s="196"/>
    </row>
    <row r="86" spans="1:23" s="78" customFormat="1" ht="15.75" customHeight="1" thickBot="1" x14ac:dyDescent="0.5">
      <c r="A86" s="72"/>
      <c r="B86" s="248"/>
      <c r="C86" s="257"/>
      <c r="D86" s="258"/>
      <c r="E86" s="259"/>
      <c r="F86" s="249"/>
      <c r="H86" s="194"/>
      <c r="I86" s="195"/>
      <c r="J86" s="195"/>
      <c r="K86" s="195"/>
      <c r="M86" s="196"/>
      <c r="N86" s="196"/>
      <c r="O86" s="196"/>
    </row>
    <row r="87" spans="1:23" s="78" customFormat="1" ht="15.75" customHeight="1" thickBot="1" x14ac:dyDescent="0.5">
      <c r="C87" s="246"/>
      <c r="D87" s="205"/>
      <c r="E87" s="235"/>
      <c r="H87" s="194"/>
      <c r="I87" s="195"/>
      <c r="J87" s="195"/>
      <c r="K87" s="195"/>
      <c r="M87" s="196"/>
      <c r="N87" s="196"/>
      <c r="O87" s="196"/>
    </row>
    <row r="88" spans="1:23" s="78" customFormat="1" ht="9" customHeight="1" x14ac:dyDescent="0.45">
      <c r="A88" s="250"/>
      <c r="B88" s="251"/>
      <c r="C88" s="261"/>
      <c r="D88" s="262"/>
      <c r="E88" s="263"/>
      <c r="F88" s="251"/>
      <c r="G88" s="251"/>
      <c r="H88" s="252"/>
      <c r="Q88" s="195"/>
      <c r="R88" s="195"/>
      <c r="S88" s="195"/>
      <c r="T88" s="195"/>
      <c r="U88" s="195"/>
      <c r="V88" s="195"/>
      <c r="W88" s="195"/>
    </row>
    <row r="89" spans="1:23" ht="31.5" customHeight="1" x14ac:dyDescent="0.45">
      <c r="A89" s="490" t="s">
        <v>116</v>
      </c>
      <c r="B89" s="491"/>
      <c r="C89" s="491"/>
      <c r="D89" s="491"/>
      <c r="E89" s="491"/>
      <c r="F89" s="491"/>
      <c r="G89" s="491"/>
      <c r="H89" s="492"/>
      <c r="Q89" s="43"/>
      <c r="R89" s="43"/>
      <c r="S89" s="43"/>
      <c r="T89" s="43"/>
      <c r="U89" s="43"/>
      <c r="V89" s="43"/>
      <c r="W89" s="43"/>
    </row>
    <row r="90" spans="1:23" ht="44.25" customHeight="1" x14ac:dyDescent="0.45">
      <c r="A90" s="471" t="s">
        <v>47</v>
      </c>
      <c r="B90" s="472"/>
      <c r="C90" s="472"/>
      <c r="D90" s="472"/>
      <c r="E90" s="472"/>
      <c r="F90" s="472"/>
      <c r="G90" s="472"/>
      <c r="H90" s="518"/>
      <c r="Q90" s="43"/>
      <c r="R90" s="43"/>
      <c r="S90" s="43"/>
      <c r="T90" s="43"/>
      <c r="U90" s="43"/>
      <c r="V90" s="43"/>
      <c r="W90" s="43"/>
    </row>
    <row r="91" spans="1:23" x14ac:dyDescent="0.45">
      <c r="A91" s="197" t="s">
        <v>120</v>
      </c>
      <c r="B91" s="141"/>
      <c r="C91" s="82"/>
      <c r="D91" s="260"/>
      <c r="E91" s="260"/>
      <c r="F91" s="141"/>
      <c r="G91" s="141"/>
      <c r="H91" s="142"/>
      <c r="Q91" s="43"/>
      <c r="R91" s="43"/>
      <c r="S91" s="43"/>
      <c r="T91" s="43"/>
      <c r="U91" s="43"/>
      <c r="V91" s="43"/>
      <c r="W91" s="43"/>
    </row>
    <row r="92" spans="1:23" x14ac:dyDescent="0.45">
      <c r="A92" s="185" t="s">
        <v>110</v>
      </c>
      <c r="B92" s="186"/>
      <c r="C92" s="186"/>
      <c r="D92" s="186"/>
      <c r="E92" s="186"/>
      <c r="F92" s="186"/>
      <c r="G92" s="186"/>
      <c r="H92" s="142"/>
      <c r="Q92" s="43"/>
      <c r="R92" s="43"/>
      <c r="S92" s="43"/>
      <c r="T92" s="43"/>
      <c r="U92" s="43"/>
      <c r="V92" s="43"/>
      <c r="W92" s="43"/>
    </row>
    <row r="93" spans="1:23" x14ac:dyDescent="0.45">
      <c r="A93" s="187" t="s">
        <v>51</v>
      </c>
      <c r="B93" s="188"/>
      <c r="C93" s="188"/>
      <c r="D93" s="188"/>
      <c r="E93" s="188"/>
      <c r="F93" s="188"/>
      <c r="G93" s="188"/>
      <c r="H93" s="131"/>
      <c r="Q93" s="43"/>
      <c r="R93" s="43"/>
      <c r="S93" s="43"/>
      <c r="T93" s="43"/>
      <c r="U93" s="43"/>
      <c r="V93" s="43"/>
      <c r="W93" s="43"/>
    </row>
    <row r="94" spans="1:23" x14ac:dyDescent="0.45">
      <c r="A94" s="187" t="s">
        <v>111</v>
      </c>
      <c r="B94" s="188"/>
      <c r="C94" s="188"/>
      <c r="D94" s="188"/>
      <c r="E94" s="188"/>
      <c r="F94" s="188"/>
      <c r="G94" s="188"/>
      <c r="H94" s="131"/>
      <c r="Q94" s="43"/>
      <c r="R94" s="43"/>
      <c r="S94" s="43"/>
      <c r="T94" s="43"/>
      <c r="U94" s="43"/>
      <c r="V94" s="43"/>
      <c r="W94" s="43"/>
    </row>
    <row r="95" spans="1:23" ht="36.75" customHeight="1" x14ac:dyDescent="0.5">
      <c r="A95" s="490" t="s">
        <v>112</v>
      </c>
      <c r="B95" s="491"/>
      <c r="C95" s="491"/>
      <c r="D95" s="491"/>
      <c r="E95" s="491"/>
      <c r="F95" s="491"/>
      <c r="G95" s="491"/>
      <c r="H95" s="492"/>
      <c r="J95" s="191"/>
      <c r="K95" s="191"/>
      <c r="Q95" s="43"/>
      <c r="R95" s="43"/>
      <c r="S95" s="43"/>
      <c r="T95" s="43"/>
      <c r="U95" s="43"/>
      <c r="V95" s="43"/>
      <c r="W95" s="43"/>
    </row>
    <row r="96" spans="1:23" x14ac:dyDescent="0.45">
      <c r="A96" s="187" t="s">
        <v>52</v>
      </c>
      <c r="B96" s="188"/>
      <c r="C96" s="188"/>
      <c r="D96" s="188"/>
      <c r="E96" s="188"/>
      <c r="F96" s="188"/>
      <c r="G96" s="188"/>
      <c r="H96" s="131"/>
      <c r="Q96" s="43"/>
      <c r="R96" s="43"/>
      <c r="S96" s="43"/>
      <c r="T96" s="43"/>
      <c r="U96" s="43"/>
      <c r="V96" s="43"/>
      <c r="W96" s="43"/>
    </row>
    <row r="97" spans="1:23" ht="10.9" customHeight="1" thickBot="1" x14ac:dyDescent="0.5">
      <c r="A97" s="99"/>
      <c r="B97" s="100"/>
      <c r="C97" s="100"/>
      <c r="D97" s="100"/>
      <c r="E97" s="100"/>
      <c r="F97" s="100"/>
      <c r="G97" s="100"/>
      <c r="H97" s="101"/>
      <c r="M97" s="54"/>
      <c r="O97" s="54"/>
      <c r="R97" s="43"/>
      <c r="S97" s="43"/>
      <c r="T97" s="43"/>
      <c r="U97" s="43"/>
      <c r="V97" s="43"/>
    </row>
    <row r="98" spans="1:23" ht="10.9" customHeight="1" thickBot="1" x14ac:dyDescent="0.5">
      <c r="A98" s="39"/>
      <c r="B98" s="39"/>
      <c r="C98" s="39"/>
      <c r="D98" s="39"/>
      <c r="E98" s="39"/>
      <c r="F98" s="39"/>
      <c r="G98" s="39"/>
      <c r="H98" s="39"/>
      <c r="M98" s="54"/>
      <c r="O98" s="54"/>
      <c r="R98" s="43"/>
      <c r="S98" s="43"/>
      <c r="T98" s="43"/>
      <c r="U98" s="43"/>
      <c r="V98" s="43"/>
    </row>
    <row r="99" spans="1:23" ht="15" customHeight="1" x14ac:dyDescent="0.45">
      <c r="A99" s="519" t="s">
        <v>117</v>
      </c>
      <c r="B99" s="520"/>
      <c r="C99" s="520"/>
      <c r="D99" s="520"/>
      <c r="E99" s="520"/>
      <c r="F99" s="520"/>
      <c r="G99" s="520"/>
      <c r="H99" s="521"/>
      <c r="M99" s="54"/>
      <c r="N99" s="54"/>
      <c r="O99" s="54"/>
      <c r="R99" s="43"/>
      <c r="S99" s="43"/>
      <c r="T99" s="43"/>
      <c r="U99" s="43"/>
      <c r="V99" s="43"/>
      <c r="W99" s="70"/>
    </row>
    <row r="100" spans="1:23" ht="14.65" thickBot="1" x14ac:dyDescent="0.5">
      <c r="A100" s="522"/>
      <c r="B100" s="523"/>
      <c r="C100" s="523"/>
      <c r="D100" s="523"/>
      <c r="E100" s="523"/>
      <c r="F100" s="523"/>
      <c r="G100" s="523"/>
      <c r="H100" s="524"/>
      <c r="M100" s="54"/>
      <c r="N100" s="54"/>
      <c r="O100" s="54"/>
      <c r="R100" s="43"/>
      <c r="S100" s="43"/>
      <c r="T100" s="43"/>
      <c r="U100" s="43"/>
      <c r="V100" s="43"/>
      <c r="W100" s="70"/>
    </row>
    <row r="101" spans="1:23" ht="10.9" customHeight="1" thickBot="1" x14ac:dyDescent="0.5">
      <c r="A101" s="39"/>
      <c r="B101" s="39"/>
      <c r="C101" s="39"/>
      <c r="D101" s="39"/>
      <c r="E101" s="39"/>
      <c r="F101" s="39"/>
      <c r="G101" s="39"/>
      <c r="H101" s="39"/>
      <c r="M101" s="54"/>
      <c r="O101" s="54"/>
      <c r="R101" s="43"/>
      <c r="S101" s="43"/>
      <c r="T101" s="43"/>
      <c r="U101" s="43"/>
      <c r="V101" s="43"/>
    </row>
    <row r="102" spans="1:23" ht="16.5" customHeight="1" x14ac:dyDescent="0.45">
      <c r="A102" s="467" t="s">
        <v>135</v>
      </c>
      <c r="B102" s="468"/>
      <c r="C102" s="468"/>
      <c r="D102" s="468"/>
      <c r="E102" s="468"/>
      <c r="F102" s="468"/>
      <c r="G102" s="468"/>
      <c r="H102" s="469"/>
      <c r="M102" s="54"/>
      <c r="O102" s="54"/>
      <c r="R102" s="43"/>
      <c r="S102" s="43"/>
      <c r="T102" s="43"/>
      <c r="U102" s="43"/>
      <c r="V102" s="43"/>
    </row>
    <row r="103" spans="1:23" ht="18" customHeight="1" thickBot="1" x14ac:dyDescent="0.5">
      <c r="A103" s="456"/>
      <c r="B103" s="457"/>
      <c r="C103" s="457"/>
      <c r="D103" s="457"/>
      <c r="E103" s="457"/>
      <c r="F103" s="457"/>
      <c r="G103" s="457"/>
      <c r="H103" s="470"/>
      <c r="M103" s="54"/>
      <c r="O103" s="54"/>
      <c r="R103" s="43"/>
      <c r="S103" s="43"/>
      <c r="T103" s="43"/>
      <c r="U103" s="43"/>
      <c r="V103" s="43"/>
    </row>
    <row r="104" spans="1:23" ht="10.9" customHeight="1" thickBot="1" x14ac:dyDescent="0.5">
      <c r="A104" s="39"/>
      <c r="B104" s="39"/>
      <c r="C104" s="39"/>
      <c r="D104" s="39"/>
      <c r="E104" s="39"/>
      <c r="F104" s="39"/>
      <c r="G104" s="39"/>
      <c r="H104" s="39"/>
      <c r="M104" s="54"/>
      <c r="O104" s="54"/>
      <c r="R104" s="43"/>
      <c r="S104" s="43"/>
      <c r="T104" s="43"/>
      <c r="U104" s="43"/>
      <c r="V104" s="43"/>
    </row>
    <row r="105" spans="1:23" ht="30.75" customHeight="1" x14ac:dyDescent="0.45">
      <c r="A105" s="467" t="s">
        <v>127</v>
      </c>
      <c r="B105" s="468"/>
      <c r="C105" s="468"/>
      <c r="D105" s="468"/>
      <c r="E105" s="468"/>
      <c r="F105" s="468"/>
      <c r="G105" s="468"/>
      <c r="H105" s="469"/>
      <c r="M105" s="54"/>
      <c r="O105" s="54"/>
      <c r="R105" s="43"/>
      <c r="S105" s="43"/>
      <c r="T105" s="43"/>
      <c r="U105" s="43"/>
      <c r="V105" s="43"/>
    </row>
    <row r="106" spans="1:23" ht="15" customHeight="1" thickBot="1" x14ac:dyDescent="0.5">
      <c r="A106" s="456"/>
      <c r="B106" s="457"/>
      <c r="C106" s="457"/>
      <c r="D106" s="457"/>
      <c r="E106" s="457"/>
      <c r="F106" s="457"/>
      <c r="G106" s="457"/>
      <c r="H106" s="470"/>
      <c r="M106" s="54"/>
      <c r="O106" s="54"/>
      <c r="R106" s="43"/>
      <c r="S106" s="43"/>
      <c r="T106" s="43"/>
      <c r="U106" s="43"/>
      <c r="V106" s="43"/>
    </row>
    <row r="107" spans="1:23" ht="14.65" thickBot="1" x14ac:dyDescent="0.5">
      <c r="A107" s="18"/>
      <c r="B107" s="18"/>
      <c r="C107" s="18"/>
      <c r="D107" s="18"/>
      <c r="E107" s="18"/>
      <c r="F107" s="18"/>
      <c r="G107" s="18"/>
      <c r="H107" s="69"/>
      <c r="M107" s="54"/>
      <c r="N107" s="54"/>
      <c r="O107" s="54"/>
      <c r="R107" s="43"/>
      <c r="S107" s="43"/>
      <c r="T107" s="43"/>
      <c r="U107" s="43"/>
      <c r="V107" s="43"/>
      <c r="W107" s="70"/>
    </row>
    <row r="108" spans="1:23" ht="15" customHeight="1" x14ac:dyDescent="0.45">
      <c r="A108" s="525" t="s">
        <v>126</v>
      </c>
      <c r="B108" s="526"/>
      <c r="C108" s="526"/>
      <c r="D108" s="526"/>
      <c r="E108" s="526"/>
      <c r="F108" s="526"/>
      <c r="G108" s="526"/>
      <c r="H108" s="527"/>
      <c r="I108" s="31"/>
      <c r="M108" s="54"/>
      <c r="N108" s="54"/>
      <c r="O108" s="54"/>
      <c r="R108" s="43"/>
      <c r="S108" s="43"/>
      <c r="T108" s="43"/>
      <c r="U108" s="43"/>
      <c r="V108" s="43"/>
      <c r="W108" s="70"/>
    </row>
    <row r="109" spans="1:23" x14ac:dyDescent="0.45">
      <c r="A109" s="490"/>
      <c r="B109" s="491"/>
      <c r="C109" s="491"/>
      <c r="D109" s="491"/>
      <c r="E109" s="491"/>
      <c r="F109" s="491"/>
      <c r="G109" s="491"/>
      <c r="H109" s="492"/>
      <c r="M109" s="54"/>
      <c r="N109" s="54"/>
      <c r="O109" s="54"/>
      <c r="R109" s="43"/>
      <c r="S109" s="43"/>
      <c r="T109" s="43"/>
      <c r="U109" s="43"/>
      <c r="V109" s="43"/>
      <c r="W109" s="70"/>
    </row>
    <row r="110" spans="1:23" x14ac:dyDescent="0.45">
      <c r="A110" s="490"/>
      <c r="B110" s="491"/>
      <c r="C110" s="491"/>
      <c r="D110" s="491"/>
      <c r="E110" s="491"/>
      <c r="F110" s="491"/>
      <c r="G110" s="491"/>
      <c r="H110" s="492"/>
      <c r="M110" s="54"/>
      <c r="N110" s="54"/>
      <c r="O110" s="54"/>
      <c r="R110" s="43"/>
      <c r="S110" s="43"/>
      <c r="T110" s="43"/>
      <c r="U110" s="43"/>
      <c r="V110" s="43"/>
      <c r="W110" s="70"/>
    </row>
    <row r="111" spans="1:23" ht="16.5" customHeight="1" thickBot="1" x14ac:dyDescent="0.5">
      <c r="A111" s="528"/>
      <c r="B111" s="529"/>
      <c r="C111" s="529"/>
      <c r="D111" s="529"/>
      <c r="E111" s="529"/>
      <c r="F111" s="529"/>
      <c r="G111" s="529"/>
      <c r="H111" s="530"/>
      <c r="V111" s="31"/>
      <c r="W111" s="31"/>
    </row>
    <row r="112" spans="1:23" ht="14.25" customHeight="1" thickBot="1" x14ac:dyDescent="0.5">
      <c r="A112" s="143"/>
      <c r="B112" s="143"/>
      <c r="C112" s="143"/>
      <c r="D112" s="143"/>
      <c r="E112" s="143"/>
      <c r="F112" s="143"/>
      <c r="G112" s="143"/>
      <c r="H112" s="143"/>
      <c r="V112" s="31"/>
      <c r="W112" s="31"/>
    </row>
    <row r="113" spans="1:23" ht="20.100000000000001" customHeight="1" x14ac:dyDescent="0.45">
      <c r="A113" s="493" t="s">
        <v>139</v>
      </c>
      <c r="B113" s="494"/>
      <c r="C113" s="494"/>
      <c r="D113" s="494"/>
      <c r="E113" s="494"/>
      <c r="F113" s="494"/>
      <c r="G113" s="494"/>
      <c r="H113" s="495"/>
      <c r="V113" s="31"/>
      <c r="W113" s="31"/>
    </row>
    <row r="114" spans="1:23" ht="20.100000000000001" customHeight="1" x14ac:dyDescent="0.45">
      <c r="A114" s="496"/>
      <c r="B114" s="497"/>
      <c r="C114" s="497"/>
      <c r="D114" s="497"/>
      <c r="E114" s="497"/>
      <c r="F114" s="497"/>
      <c r="G114" s="497"/>
      <c r="H114" s="498"/>
      <c r="V114" s="31"/>
      <c r="W114" s="31"/>
    </row>
    <row r="115" spans="1:23" ht="9" customHeight="1" thickBot="1" x14ac:dyDescent="0.5">
      <c r="A115" s="499"/>
      <c r="B115" s="500"/>
      <c r="C115" s="500"/>
      <c r="D115" s="500"/>
      <c r="E115" s="500"/>
      <c r="F115" s="500"/>
      <c r="G115" s="500"/>
      <c r="H115" s="501"/>
    </row>
    <row r="116" spans="1:23" ht="14.65" thickBot="1" x14ac:dyDescent="0.5">
      <c r="O116" s="78"/>
      <c r="P116" s="78"/>
    </row>
    <row r="117" spans="1:23" ht="14.65" thickBot="1" x14ac:dyDescent="0.5">
      <c r="A117" s="513" t="s">
        <v>209</v>
      </c>
      <c r="B117" s="514"/>
      <c r="C117" s="514"/>
      <c r="D117" s="514"/>
      <c r="E117" s="514"/>
      <c r="F117" s="514"/>
      <c r="G117" s="514"/>
      <c r="H117" s="515"/>
      <c r="O117" s="78"/>
      <c r="P117" s="78"/>
    </row>
    <row r="118" spans="1:23" ht="14.65" thickBot="1" x14ac:dyDescent="0.5">
      <c r="O118" s="78"/>
      <c r="P118" s="78"/>
    </row>
    <row r="119" spans="1:23" ht="14.25" customHeight="1" x14ac:dyDescent="0.45">
      <c r="A119" s="460" t="s">
        <v>232</v>
      </c>
      <c r="B119" s="461"/>
      <c r="C119" s="461"/>
      <c r="D119" s="461"/>
      <c r="E119" s="461"/>
      <c r="F119" s="461"/>
      <c r="G119" s="461"/>
      <c r="H119" s="462"/>
      <c r="O119" s="78"/>
      <c r="P119" s="78"/>
    </row>
    <row r="120" spans="1:23" ht="14.65" thickBot="1" x14ac:dyDescent="0.5">
      <c r="A120" s="463"/>
      <c r="B120" s="464"/>
      <c r="C120" s="464"/>
      <c r="D120" s="464"/>
      <c r="E120" s="464"/>
      <c r="F120" s="464"/>
      <c r="G120" s="464"/>
      <c r="H120" s="465"/>
      <c r="O120" s="78"/>
      <c r="P120" s="78"/>
    </row>
    <row r="121" spans="1:23" ht="14.65" thickBot="1" x14ac:dyDescent="0.5">
      <c r="O121" s="78"/>
      <c r="P121" s="78"/>
    </row>
    <row r="122" spans="1:23" ht="28.25" customHeight="1" thickBot="1" x14ac:dyDescent="0.5">
      <c r="A122" s="513" t="s">
        <v>258</v>
      </c>
      <c r="B122" s="514"/>
      <c r="C122" s="514"/>
      <c r="D122" s="514"/>
      <c r="E122" s="514"/>
      <c r="F122" s="514"/>
      <c r="G122" s="514"/>
      <c r="H122" s="515"/>
      <c r="O122" s="78"/>
      <c r="P122" s="78"/>
    </row>
    <row r="123" spans="1:23" ht="14.65" thickBot="1" x14ac:dyDescent="0.5">
      <c r="O123" s="78"/>
      <c r="P123" s="78"/>
    </row>
    <row r="124" spans="1:23" s="6" customFormat="1" ht="15" customHeight="1" x14ac:dyDescent="0.45">
      <c r="A124" s="504" t="s">
        <v>236</v>
      </c>
      <c r="B124" s="505"/>
      <c r="C124" s="505"/>
      <c r="D124" s="505"/>
      <c r="E124" s="505"/>
      <c r="F124" s="505"/>
      <c r="G124" s="505"/>
      <c r="H124" s="506"/>
      <c r="I124" s="273"/>
      <c r="J124" s="273"/>
      <c r="K124" s="273"/>
      <c r="L124" s="273"/>
      <c r="M124" s="273"/>
      <c r="N124" s="273"/>
      <c r="O124" s="97"/>
    </row>
    <row r="125" spans="1:23" s="6" customFormat="1" x14ac:dyDescent="0.45">
      <c r="A125" s="507"/>
      <c r="B125" s="508"/>
      <c r="C125" s="508"/>
      <c r="D125" s="508"/>
      <c r="E125" s="508"/>
      <c r="F125" s="508"/>
      <c r="G125" s="508"/>
      <c r="H125" s="509"/>
      <c r="I125" s="273"/>
      <c r="J125" s="273"/>
      <c r="K125" s="273"/>
      <c r="L125" s="273"/>
      <c r="M125" s="273"/>
      <c r="N125" s="273"/>
    </row>
    <row r="126" spans="1:23" s="6" customFormat="1" x14ac:dyDescent="0.45">
      <c r="A126" s="507"/>
      <c r="B126" s="508"/>
      <c r="C126" s="508"/>
      <c r="D126" s="508"/>
      <c r="E126" s="508"/>
      <c r="F126" s="508"/>
      <c r="G126" s="508"/>
      <c r="H126" s="509"/>
      <c r="I126" s="273"/>
      <c r="J126" s="273"/>
      <c r="K126" s="273"/>
      <c r="L126" s="273"/>
      <c r="M126" s="273"/>
      <c r="N126" s="273"/>
    </row>
    <row r="127" spans="1:23" s="6" customFormat="1" ht="33" customHeight="1" thickBot="1" x14ac:dyDescent="0.5">
      <c r="A127" s="510"/>
      <c r="B127" s="511"/>
      <c r="C127" s="511"/>
      <c r="D127" s="511"/>
      <c r="E127" s="511"/>
      <c r="F127" s="511"/>
      <c r="G127" s="511"/>
      <c r="H127" s="512"/>
      <c r="I127" s="273"/>
      <c r="J127" s="273"/>
      <c r="K127" s="273"/>
      <c r="L127" s="273"/>
      <c r="M127" s="273"/>
      <c r="N127" s="273"/>
    </row>
    <row r="128" spans="1:23" s="6" customFormat="1" ht="12.75" customHeight="1" thickBot="1" x14ac:dyDescent="0.5">
      <c r="A128" s="356"/>
      <c r="B128" s="356"/>
      <c r="C128" s="356"/>
      <c r="D128" s="356"/>
      <c r="E128" s="356"/>
      <c r="F128" s="356"/>
      <c r="G128" s="356"/>
      <c r="H128" s="356"/>
      <c r="I128" s="273"/>
      <c r="J128" s="273"/>
      <c r="K128" s="273"/>
      <c r="L128" s="273"/>
      <c r="M128" s="273"/>
      <c r="N128" s="273"/>
    </row>
    <row r="129" spans="1:21" s="18" customFormat="1" ht="54" customHeight="1" thickBot="1" x14ac:dyDescent="0.5">
      <c r="A129" s="531" t="s">
        <v>223</v>
      </c>
      <c r="B129" s="532"/>
      <c r="C129" s="532"/>
      <c r="D129" s="532"/>
      <c r="E129" s="532"/>
      <c r="F129" s="532"/>
      <c r="G129" s="532"/>
      <c r="H129" s="533"/>
      <c r="I129" s="178"/>
      <c r="J129" s="178"/>
      <c r="K129" s="178"/>
      <c r="L129" s="178"/>
      <c r="M129" s="178"/>
      <c r="N129" s="178"/>
      <c r="P129" s="41"/>
    </row>
    <row r="130" spans="1:21" ht="14.65" thickBot="1" x14ac:dyDescent="0.5">
      <c r="O130" s="78"/>
      <c r="P130" s="78"/>
    </row>
    <row r="131" spans="1:21" s="2" customFormat="1" ht="24.75" customHeight="1" x14ac:dyDescent="0.65">
      <c r="A131" s="449" t="s">
        <v>85</v>
      </c>
      <c r="B131" s="450"/>
      <c r="C131" s="450"/>
      <c r="D131" s="450"/>
      <c r="E131" s="450"/>
      <c r="F131" s="450"/>
      <c r="G131" s="450"/>
      <c r="H131" s="172"/>
      <c r="I131" s="84"/>
      <c r="J131" s="61"/>
      <c r="K131" s="61"/>
      <c r="L131" s="61"/>
      <c r="M131" s="61"/>
      <c r="N131" s="63"/>
      <c r="O131" s="61"/>
      <c r="P131" s="59"/>
      <c r="Q131" s="61"/>
      <c r="R131" s="61"/>
      <c r="S131" s="61"/>
      <c r="T131" s="59"/>
      <c r="U131" s="59"/>
    </row>
    <row r="132" spans="1:21" s="2" customFormat="1" ht="17.25" customHeight="1" x14ac:dyDescent="0.55000000000000004">
      <c r="A132" s="173" t="s">
        <v>37</v>
      </c>
      <c r="B132" s="174" t="s">
        <v>36</v>
      </c>
      <c r="C132" s="175"/>
      <c r="D132" s="174"/>
      <c r="E132" s="175"/>
      <c r="F132" s="175"/>
      <c r="G132" s="175"/>
      <c r="H132" s="177"/>
      <c r="I132" s="59"/>
      <c r="J132" s="59"/>
      <c r="K132" s="59"/>
      <c r="L132" s="59"/>
      <c r="M132" s="59"/>
      <c r="N132" s="59"/>
      <c r="O132" s="59"/>
      <c r="P132" s="59"/>
      <c r="Q132" s="59"/>
      <c r="R132" s="59"/>
      <c r="S132" s="59"/>
      <c r="T132" s="59"/>
      <c r="U132" s="59"/>
    </row>
    <row r="133" spans="1:21" s="2" customFormat="1" ht="17.25" customHeight="1" x14ac:dyDescent="0.55000000000000004">
      <c r="A133" s="173"/>
      <c r="B133" s="174" t="s">
        <v>80</v>
      </c>
      <c r="C133" s="175"/>
      <c r="D133" s="174"/>
      <c r="E133" s="175"/>
      <c r="F133" s="175"/>
      <c r="G133" s="175"/>
      <c r="H133" s="177"/>
      <c r="I133" s="59"/>
      <c r="J133" s="59"/>
      <c r="K133" s="59"/>
      <c r="L133" s="59"/>
      <c r="M133" s="59"/>
      <c r="N133" s="59"/>
      <c r="O133" s="59"/>
      <c r="P133" s="59"/>
      <c r="Q133" s="59"/>
      <c r="R133" s="59"/>
      <c r="S133" s="59"/>
      <c r="T133" s="59"/>
      <c r="U133" s="59"/>
    </row>
    <row r="134" spans="1:21" ht="30.75" customHeight="1" thickBot="1" x14ac:dyDescent="0.7">
      <c r="A134" s="433" t="s">
        <v>79</v>
      </c>
      <c r="B134" s="434"/>
      <c r="C134" s="434"/>
      <c r="D134" s="434"/>
      <c r="E134" s="434"/>
      <c r="F134" s="434"/>
      <c r="G134" s="434"/>
      <c r="H134" s="435"/>
      <c r="I134" s="84"/>
      <c r="J134" s="84"/>
      <c r="K134" s="84"/>
      <c r="L134" s="84"/>
      <c r="M134" s="84"/>
      <c r="N134" s="84"/>
      <c r="O134" s="84"/>
      <c r="P134" s="84"/>
      <c r="Q134" s="84"/>
      <c r="R134" s="84"/>
      <c r="S134" s="84"/>
      <c r="T134" s="78"/>
      <c r="U134" s="78"/>
    </row>
    <row r="135" spans="1:21" ht="6" customHeight="1" x14ac:dyDescent="0.45">
      <c r="P135" s="18"/>
    </row>
  </sheetData>
  <sheetProtection algorithmName="SHA-512" hashValue="hlb03gDWPCZZR/b41qb552UkzlleK0go4KFVa62hGVJl6OHA2JnCrE+WW4nK/Uvwxu+EnhDV9bZ/qL7Rt/3TYQ==" saltValue="o1+wibQ8IcynToV17PZlKA==" spinCount="100000" sheet="1" formatColumns="0" formatRows="0" insertRows="0"/>
  <protectedRanges>
    <protectedRange sqref="A51:Y51" name="Range11"/>
    <protectedRange sqref="F51:G51 K51:L51" name="Range9"/>
    <protectedRange sqref="F33:F51" name="Range7"/>
    <protectedRange sqref="A82:F83" name="Range4"/>
    <protectedRange sqref="A51:G51 I51:Y51" name="Range2"/>
    <protectedRange sqref="I33:I51 K33:K51 Q33:R51 T33:T51 A33:D51 G33:G51" name="Range1"/>
    <protectedRange sqref="A66:D68" name="Range3"/>
    <protectedRange sqref="A61:C68" name="Range5"/>
    <protectedRange sqref="A78:C83 E78:E83" name="Range6"/>
    <protectedRange sqref="L33:L51" name="Range8"/>
    <protectedRange sqref="I51 K51:L51 F51:G51" name="Range10"/>
  </protectedRanges>
  <mergeCells count="32">
    <mergeCell ref="X30:Y30"/>
    <mergeCell ref="N59:O59"/>
    <mergeCell ref="A30:C30"/>
    <mergeCell ref="A10:H11"/>
    <mergeCell ref="N30:P30"/>
    <mergeCell ref="D29:P29"/>
    <mergeCell ref="Q30:W30"/>
    <mergeCell ref="I30:M30"/>
    <mergeCell ref="D30:H30"/>
    <mergeCell ref="C59:D59"/>
    <mergeCell ref="C58:E58"/>
    <mergeCell ref="A58:B58"/>
    <mergeCell ref="C23:G23"/>
    <mergeCell ref="X56:Y56"/>
    <mergeCell ref="X55:Y55"/>
    <mergeCell ref="A131:G131"/>
    <mergeCell ref="A134:H134"/>
    <mergeCell ref="A99:H100"/>
    <mergeCell ref="A102:H103"/>
    <mergeCell ref="A105:H106"/>
    <mergeCell ref="A108:H111"/>
    <mergeCell ref="A119:H120"/>
    <mergeCell ref="A129:H129"/>
    <mergeCell ref="A122:H122"/>
    <mergeCell ref="A95:H95"/>
    <mergeCell ref="A113:H115"/>
    <mergeCell ref="E76:F76"/>
    <mergeCell ref="A124:H127"/>
    <mergeCell ref="A117:H117"/>
    <mergeCell ref="C76:D76"/>
    <mergeCell ref="A89:H89"/>
    <mergeCell ref="A90:H90"/>
  </mergeCells>
  <dataValidations count="1">
    <dataValidation type="list" allowBlank="1" showInputMessage="1" showErrorMessage="1" sqref="C33:C51" xr:uid="{2CB4DBF1-037E-42F7-BC08-EB41BE22189A}">
      <formula1>"H, S, O"</formula1>
    </dataValidation>
  </dataValidations>
  <hyperlinks>
    <hyperlink ref="B132" r:id="rId1" display="at aicpa.org/sba." xr:uid="{65E2D415-1DDC-46EC-B004-818DE1AFAB3E}"/>
    <hyperlink ref="B133"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72"/>
  <sheetViews>
    <sheetView workbookViewId="0"/>
  </sheetViews>
  <sheetFormatPr defaultRowHeight="14.25" x14ac:dyDescent="0.45"/>
  <cols>
    <col min="11" max="11" width="9.06640625" customWidth="1"/>
    <col min="12" max="12" width="13.73046875" customWidth="1"/>
    <col min="13" max="13" width="11.59765625" customWidth="1"/>
    <col min="14" max="14" width="35.73046875" customWidth="1"/>
    <col min="15" max="15" width="4.73046875" customWidth="1"/>
    <col min="16" max="16" width="32.1328125" customWidth="1"/>
    <col min="17" max="17" width="4.265625" customWidth="1"/>
    <col min="18" max="18" width="13.73046875" customWidth="1"/>
  </cols>
  <sheetData>
    <row r="1" spans="1:19" ht="21" x14ac:dyDescent="0.65">
      <c r="A1" s="19" t="s">
        <v>2</v>
      </c>
      <c r="B1" s="77"/>
      <c r="C1" s="77"/>
      <c r="D1" s="59"/>
    </row>
    <row r="2" spans="1:19" ht="21" x14ac:dyDescent="0.65">
      <c r="A2" s="19" t="s">
        <v>1</v>
      </c>
      <c r="B2" s="77"/>
      <c r="C2" s="77"/>
      <c r="D2" s="78"/>
    </row>
    <row r="3" spans="1:19" ht="21" x14ac:dyDescent="0.65">
      <c r="A3" s="5" t="s">
        <v>266</v>
      </c>
      <c r="B3" s="77"/>
      <c r="C3" s="78"/>
      <c r="D3" s="78"/>
      <c r="Q3" s="18"/>
    </row>
    <row r="4" spans="1:19" s="77" customFormat="1" x14ac:dyDescent="0.45">
      <c r="P4" s="78"/>
      <c r="Q4" s="78"/>
      <c r="R4" s="78"/>
      <c r="S4" s="78"/>
    </row>
    <row r="5" spans="1:19" s="77" customFormat="1" ht="18" x14ac:dyDescent="0.55000000000000004">
      <c r="A5" s="58" t="s">
        <v>148</v>
      </c>
      <c r="B5" s="58"/>
      <c r="C5" s="200"/>
      <c r="D5" s="200"/>
      <c r="E5" s="200"/>
      <c r="F5" s="200"/>
      <c r="G5" s="200"/>
    </row>
    <row r="6" spans="1:19" s="77" customFormat="1" ht="18" x14ac:dyDescent="0.55000000000000004">
      <c r="A6" s="179" t="s">
        <v>154</v>
      </c>
      <c r="B6" s="88"/>
      <c r="C6" s="180"/>
      <c r="D6" s="180"/>
      <c r="E6" s="180"/>
      <c r="F6" s="180"/>
      <c r="G6" s="180"/>
      <c r="I6" s="78"/>
      <c r="J6" s="78"/>
      <c r="K6" s="78"/>
      <c r="L6" s="78"/>
      <c r="M6" s="78"/>
      <c r="N6" s="78"/>
    </row>
    <row r="7" spans="1:19" s="77" customFormat="1" x14ac:dyDescent="0.45">
      <c r="I7" s="78"/>
      <c r="J7" s="78"/>
      <c r="K7" s="78"/>
      <c r="L7" s="78"/>
      <c r="M7" s="78"/>
      <c r="N7" s="78"/>
    </row>
    <row r="8" spans="1:19" s="77" customFormat="1" ht="18" x14ac:dyDescent="0.55000000000000004">
      <c r="A8" s="20" t="s">
        <v>21</v>
      </c>
      <c r="I8" s="82"/>
      <c r="J8" s="78"/>
      <c r="K8" s="78"/>
      <c r="L8" s="78"/>
      <c r="M8" s="78"/>
      <c r="N8" s="346"/>
      <c r="O8" s="78"/>
      <c r="P8" s="78"/>
      <c r="Q8" s="78"/>
    </row>
    <row r="9" spans="1:19" x14ac:dyDescent="0.45">
      <c r="A9" s="6" t="s">
        <v>159</v>
      </c>
    </row>
    <row r="10" spans="1:19" s="77" customFormat="1" ht="28.5" customHeight="1" x14ac:dyDescent="0.45">
      <c r="A10" s="6"/>
      <c r="B10" s="549" t="s">
        <v>240</v>
      </c>
      <c r="C10" s="549"/>
      <c r="D10" s="549"/>
      <c r="E10" s="549"/>
      <c r="F10" s="549"/>
      <c r="G10" s="549"/>
      <c r="H10" s="549"/>
      <c r="I10" s="549"/>
      <c r="J10" s="549"/>
      <c r="K10" s="549"/>
      <c r="L10" s="549"/>
      <c r="M10" s="549"/>
      <c r="N10" s="549"/>
      <c r="O10" s="549"/>
      <c r="P10" s="549"/>
      <c r="Q10" s="549"/>
      <c r="R10" s="549"/>
    </row>
    <row r="11" spans="1:19" s="77" customFormat="1" x14ac:dyDescent="0.45">
      <c r="A11" s="6"/>
      <c r="B11" s="411"/>
      <c r="C11" s="411"/>
      <c r="D11" s="411"/>
      <c r="E11" s="411"/>
      <c r="F11" s="411"/>
      <c r="G11" s="411"/>
      <c r="H11" s="411"/>
      <c r="I11" s="411"/>
      <c r="J11" s="411"/>
      <c r="K11" s="411"/>
      <c r="L11" s="411"/>
      <c r="M11" s="411"/>
      <c r="N11" s="411"/>
      <c r="O11" s="411"/>
      <c r="P11" s="411"/>
      <c r="Q11" s="411"/>
      <c r="R11" s="411"/>
    </row>
    <row r="12" spans="1:19" s="77" customFormat="1" ht="18" x14ac:dyDescent="0.55000000000000004">
      <c r="A12" s="20" t="s">
        <v>268</v>
      </c>
      <c r="B12" s="411"/>
      <c r="C12" s="411"/>
      <c r="D12" s="411"/>
      <c r="E12" s="411"/>
      <c r="F12" s="411"/>
      <c r="G12" s="411"/>
      <c r="H12" s="411"/>
      <c r="I12" s="411"/>
      <c r="J12" s="411"/>
      <c r="K12" s="411"/>
      <c r="L12" s="411"/>
      <c r="M12" s="411"/>
      <c r="N12" s="411"/>
      <c r="O12" s="411"/>
      <c r="P12" s="411"/>
      <c r="Q12" s="411"/>
      <c r="R12" s="411"/>
    </row>
    <row r="13" spans="1:19" s="77" customFormat="1" ht="24.4" customHeight="1" x14ac:dyDescent="0.5">
      <c r="A13" s="564" t="s">
        <v>254</v>
      </c>
      <c r="B13" s="565" t="s">
        <v>269</v>
      </c>
      <c r="C13" s="566"/>
      <c r="D13" s="566"/>
      <c r="E13" s="566"/>
      <c r="F13" s="566"/>
      <c r="G13" s="566"/>
      <c r="H13" s="566"/>
      <c r="I13" s="566"/>
      <c r="J13" s="566"/>
      <c r="K13" s="566"/>
      <c r="L13" s="566"/>
      <c r="M13" s="567"/>
      <c r="N13" s="567"/>
      <c r="O13" s="567"/>
      <c r="P13" s="567"/>
    </row>
    <row r="14" spans="1:19" s="77" customFormat="1" ht="14.65" thickBot="1" x14ac:dyDescent="0.5">
      <c r="A14" s="6"/>
    </row>
    <row r="15" spans="1:19" s="77" customFormat="1" ht="54.95" customHeight="1" x14ac:dyDescent="0.45">
      <c r="A15" s="558" t="s">
        <v>196</v>
      </c>
      <c r="B15" s="559"/>
      <c r="C15" s="559"/>
      <c r="D15" s="559"/>
      <c r="E15" s="559"/>
      <c r="F15" s="559"/>
      <c r="G15" s="559"/>
      <c r="H15" s="559"/>
      <c r="I15" s="559"/>
      <c r="J15" s="559"/>
      <c r="K15" s="559"/>
      <c r="L15" s="559"/>
      <c r="M15" s="559"/>
      <c r="N15" s="333" t="s">
        <v>197</v>
      </c>
      <c r="O15" s="334"/>
      <c r="P15" s="333" t="s">
        <v>198</v>
      </c>
      <c r="Q15" s="287"/>
      <c r="R15" s="287"/>
      <c r="S15" s="32"/>
    </row>
    <row r="16" spans="1:19" s="77" customFormat="1" ht="15" customHeight="1" x14ac:dyDescent="0.45">
      <c r="A16" s="33"/>
      <c r="B16" s="324" t="s">
        <v>199</v>
      </c>
      <c r="C16" s="350"/>
      <c r="D16" s="350"/>
      <c r="E16" s="350"/>
      <c r="F16" s="350"/>
      <c r="G16" s="350"/>
      <c r="H16" s="350"/>
      <c r="I16" s="350"/>
      <c r="J16" s="350"/>
      <c r="K16" s="350"/>
      <c r="L16" s="350"/>
      <c r="M16" s="350"/>
      <c r="N16" s="332"/>
      <c r="O16" s="335"/>
      <c r="P16" s="332"/>
      <c r="Q16" s="18"/>
      <c r="R16" s="18"/>
      <c r="S16" s="34"/>
    </row>
    <row r="17" spans="1:22" s="77" customFormat="1" ht="15" customHeight="1" x14ac:dyDescent="0.45">
      <c r="A17" s="33"/>
      <c r="B17" s="324"/>
      <c r="C17" s="355"/>
      <c r="D17" s="355"/>
      <c r="E17" s="355"/>
      <c r="F17" s="355"/>
      <c r="G17" s="355"/>
      <c r="H17" s="355"/>
      <c r="I17" s="355"/>
      <c r="J17" s="355"/>
      <c r="K17" s="355"/>
      <c r="L17" s="355"/>
      <c r="M17" s="355"/>
      <c r="N17" s="332"/>
      <c r="O17" s="335"/>
      <c r="P17" s="332"/>
      <c r="Q17" s="18"/>
      <c r="R17" s="18"/>
      <c r="S17" s="34"/>
    </row>
    <row r="18" spans="1:22" s="77" customFormat="1" x14ac:dyDescent="0.45">
      <c r="A18" s="329" t="s">
        <v>241</v>
      </c>
      <c r="B18" s="330"/>
      <c r="C18" s="330"/>
      <c r="D18" s="330"/>
      <c r="E18" s="330"/>
      <c r="F18" s="330"/>
      <c r="G18" s="330"/>
      <c r="H18" s="330"/>
      <c r="I18" s="330"/>
      <c r="J18" s="330"/>
      <c r="K18" s="330"/>
      <c r="L18" s="330"/>
      <c r="M18" s="337" t="s">
        <v>195</v>
      </c>
      <c r="N18" s="331"/>
      <c r="O18" s="350"/>
      <c r="P18" s="385"/>
      <c r="Q18" s="18"/>
      <c r="R18" s="18"/>
      <c r="S18" s="34"/>
    </row>
    <row r="19" spans="1:22" x14ac:dyDescent="0.45">
      <c r="A19" s="33"/>
      <c r="B19" s="18"/>
      <c r="C19" s="18"/>
      <c r="D19" s="18"/>
      <c r="E19" s="18"/>
      <c r="F19" s="18"/>
      <c r="G19" s="18"/>
      <c r="H19" s="18"/>
      <c r="I19" s="18"/>
      <c r="J19" s="18"/>
      <c r="K19" s="18"/>
      <c r="L19" s="18"/>
      <c r="M19" s="69"/>
      <c r="N19" s="314"/>
      <c r="O19" s="18"/>
      <c r="P19" s="18"/>
      <c r="Q19" s="18"/>
      <c r="R19" s="18"/>
      <c r="S19" s="34"/>
    </row>
    <row r="20" spans="1:22" s="77" customFormat="1" x14ac:dyDescent="0.45">
      <c r="A20" s="348" t="s">
        <v>210</v>
      </c>
      <c r="B20" s="18"/>
      <c r="C20" s="18"/>
      <c r="D20" s="18"/>
      <c r="E20" s="18"/>
      <c r="F20" s="18"/>
      <c r="G20" s="18"/>
      <c r="H20" s="18"/>
      <c r="I20" s="18"/>
      <c r="J20" s="18"/>
      <c r="K20" s="18"/>
      <c r="L20" s="18"/>
      <c r="M20" s="69"/>
      <c r="N20" s="314"/>
      <c r="O20" s="18"/>
      <c r="P20" s="18"/>
      <c r="Q20" s="18"/>
      <c r="R20" s="18"/>
      <c r="S20" s="34"/>
    </row>
    <row r="21" spans="1:22" x14ac:dyDescent="0.45">
      <c r="A21" s="33" t="s">
        <v>200</v>
      </c>
      <c r="B21" s="18"/>
      <c r="C21" s="18"/>
      <c r="D21" s="18"/>
      <c r="E21" s="18"/>
      <c r="F21" s="18"/>
      <c r="G21" s="18"/>
      <c r="H21" s="18"/>
      <c r="I21" s="18"/>
      <c r="J21" s="18"/>
      <c r="K21" s="18"/>
      <c r="L21" s="18"/>
      <c r="M21" s="337" t="s">
        <v>195</v>
      </c>
      <c r="N21" s="325"/>
      <c r="O21" s="82"/>
      <c r="P21" s="325"/>
      <c r="Q21" s="82"/>
      <c r="R21" s="386"/>
      <c r="S21" s="85"/>
      <c r="T21" s="78"/>
      <c r="U21" s="78"/>
      <c r="V21" s="78"/>
    </row>
    <row r="22" spans="1:22" x14ac:dyDescent="0.45">
      <c r="A22" s="33"/>
      <c r="B22" s="18"/>
      <c r="C22" s="18"/>
      <c r="D22" s="18"/>
      <c r="E22" s="18"/>
      <c r="F22" s="18"/>
      <c r="G22" s="18"/>
      <c r="H22" s="18"/>
      <c r="I22" s="18"/>
      <c r="J22" s="18"/>
      <c r="K22" s="18"/>
      <c r="L22" s="18"/>
      <c r="M22" s="69"/>
      <c r="N22" s="325"/>
      <c r="O22" s="82"/>
      <c r="P22" s="325"/>
      <c r="Q22" s="82"/>
      <c r="R22" s="315"/>
      <c r="S22" s="85"/>
      <c r="T22" s="78"/>
      <c r="U22" s="78"/>
      <c r="V22" s="78"/>
    </row>
    <row r="23" spans="1:22" s="77" customFormat="1" x14ac:dyDescent="0.45">
      <c r="A23" s="349" t="s">
        <v>215</v>
      </c>
      <c r="B23" s="18"/>
      <c r="C23" s="18"/>
      <c r="D23" s="18"/>
      <c r="E23" s="18"/>
      <c r="F23" s="18"/>
      <c r="G23" s="18"/>
      <c r="H23" s="18"/>
      <c r="I23" s="18"/>
      <c r="J23" s="18"/>
      <c r="K23" s="18"/>
      <c r="L23" s="18"/>
      <c r="M23" s="69"/>
      <c r="N23" s="325"/>
      <c r="O23" s="82"/>
      <c r="P23" s="325"/>
      <c r="Q23" s="82"/>
      <c r="R23" s="315"/>
      <c r="S23" s="85"/>
      <c r="T23" s="78"/>
      <c r="U23" s="78"/>
      <c r="V23" s="78"/>
    </row>
    <row r="24" spans="1:22" x14ac:dyDescent="0.45">
      <c r="A24" s="33" t="s">
        <v>214</v>
      </c>
      <c r="B24" s="18"/>
      <c r="C24" s="18"/>
      <c r="D24" s="18"/>
      <c r="E24" s="18"/>
      <c r="F24" s="18"/>
      <c r="G24" s="18"/>
      <c r="H24" s="18"/>
      <c r="I24" s="18"/>
      <c r="J24" s="18"/>
      <c r="K24" s="18"/>
      <c r="L24" s="18"/>
      <c r="M24" s="337" t="s">
        <v>195</v>
      </c>
      <c r="N24" s="325"/>
      <c r="O24" s="82"/>
      <c r="P24" s="325"/>
      <c r="Q24" s="82"/>
      <c r="R24" s="386"/>
      <c r="S24" s="85"/>
      <c r="T24" s="78"/>
      <c r="U24" s="78"/>
      <c r="V24" s="78"/>
    </row>
    <row r="25" spans="1:22" s="77" customFormat="1" ht="14.65" thickBot="1" x14ac:dyDescent="0.5">
      <c r="A25" s="33"/>
      <c r="B25" s="18"/>
      <c r="C25" s="18"/>
      <c r="D25" s="18"/>
      <c r="E25" s="18"/>
      <c r="F25" s="18"/>
      <c r="G25" s="18"/>
      <c r="H25" s="18"/>
      <c r="I25" s="18"/>
      <c r="J25" s="18"/>
      <c r="K25" s="18"/>
      <c r="L25" s="18"/>
      <c r="M25" s="69"/>
      <c r="N25" s="325"/>
      <c r="O25" s="82"/>
      <c r="P25" s="325"/>
      <c r="Q25" s="82"/>
      <c r="R25" s="315"/>
      <c r="S25" s="85"/>
      <c r="T25" s="78"/>
      <c r="U25" s="78"/>
      <c r="V25" s="78"/>
    </row>
    <row r="26" spans="1:22" s="77" customFormat="1" ht="14.65" thickBot="1" x14ac:dyDescent="0.5">
      <c r="A26" s="561" t="s">
        <v>248</v>
      </c>
      <c r="B26" s="562"/>
      <c r="C26" s="562"/>
      <c r="D26" s="562"/>
      <c r="E26" s="562"/>
      <c r="F26" s="562"/>
      <c r="G26" s="562"/>
      <c r="H26" s="562"/>
      <c r="I26" s="562"/>
      <c r="J26" s="562"/>
      <c r="K26" s="562"/>
      <c r="L26" s="562"/>
      <c r="M26" s="562"/>
      <c r="N26" s="562"/>
      <c r="O26" s="562"/>
      <c r="P26" s="563"/>
      <c r="Q26" s="384"/>
      <c r="R26" s="387"/>
      <c r="S26" s="85"/>
      <c r="T26" s="78"/>
      <c r="U26" s="78"/>
      <c r="V26" s="78"/>
    </row>
    <row r="27" spans="1:22" x14ac:dyDescent="0.45">
      <c r="A27" s="281" t="s">
        <v>201</v>
      </c>
      <c r="B27" s="18"/>
      <c r="C27" s="18"/>
      <c r="D27" s="18"/>
      <c r="E27" s="18"/>
      <c r="F27" s="18"/>
      <c r="G27" s="18"/>
      <c r="H27" s="18"/>
      <c r="I27" s="18"/>
      <c r="J27" s="18"/>
      <c r="K27" s="18"/>
      <c r="L27" s="18"/>
      <c r="M27" s="18"/>
      <c r="N27" s="325"/>
      <c r="O27" s="82"/>
      <c r="P27" s="325"/>
      <c r="Q27" s="18"/>
      <c r="R27" s="18"/>
      <c r="S27" s="34"/>
    </row>
    <row r="28" spans="1:22" x14ac:dyDescent="0.45">
      <c r="A28" s="281" t="s">
        <v>217</v>
      </c>
      <c r="B28" s="18"/>
      <c r="C28" s="18"/>
      <c r="D28" s="18"/>
      <c r="E28" s="18"/>
      <c r="F28" s="18"/>
      <c r="G28" s="18"/>
      <c r="H28" s="18"/>
      <c r="I28" s="18"/>
      <c r="J28" s="18"/>
      <c r="K28" s="18"/>
      <c r="L28" s="18"/>
      <c r="M28" s="18"/>
      <c r="N28" s="325"/>
      <c r="O28" s="82"/>
      <c r="P28" s="325"/>
      <c r="Q28" s="18"/>
      <c r="R28" s="386"/>
      <c r="S28" s="34"/>
    </row>
    <row r="29" spans="1:22" s="77" customFormat="1" x14ac:dyDescent="0.45">
      <c r="A29" s="281"/>
      <c r="B29" s="18"/>
      <c r="C29" s="18"/>
      <c r="D29" s="18"/>
      <c r="E29" s="18"/>
      <c r="F29" s="18"/>
      <c r="G29" s="18"/>
      <c r="H29" s="18"/>
      <c r="I29" s="18"/>
      <c r="J29" s="18"/>
      <c r="K29" s="18"/>
      <c r="L29" s="18"/>
      <c r="M29" s="18"/>
      <c r="N29" s="325"/>
      <c r="O29" s="82"/>
      <c r="P29" s="325"/>
      <c r="Q29" s="18"/>
      <c r="R29" s="325"/>
      <c r="S29" s="326"/>
    </row>
    <row r="30" spans="1:22" s="77" customFormat="1" x14ac:dyDescent="0.45">
      <c r="A30" s="336" t="s">
        <v>202</v>
      </c>
      <c r="B30" s="18"/>
      <c r="C30" s="18"/>
      <c r="D30" s="18"/>
      <c r="E30" s="18"/>
      <c r="F30" s="18"/>
      <c r="G30" s="18"/>
      <c r="H30" s="18"/>
      <c r="I30" s="18"/>
      <c r="J30" s="18"/>
      <c r="K30" s="18"/>
      <c r="L30" s="18"/>
      <c r="M30" s="18"/>
      <c r="N30" s="325"/>
      <c r="O30" s="82"/>
      <c r="P30" s="325"/>
      <c r="Q30" s="18"/>
      <c r="R30" s="325"/>
      <c r="S30" s="326"/>
    </row>
    <row r="31" spans="1:22" s="77" customFormat="1" x14ac:dyDescent="0.45">
      <c r="A31" s="352" t="s">
        <v>195</v>
      </c>
      <c r="B31" s="560" t="s">
        <v>203</v>
      </c>
      <c r="C31" s="560"/>
      <c r="D31" s="560"/>
      <c r="E31" s="560"/>
      <c r="F31" s="560"/>
      <c r="G31" s="560"/>
      <c r="H31" s="560"/>
      <c r="I31" s="560"/>
      <c r="J31" s="560"/>
      <c r="K31" s="560"/>
      <c r="L31" s="560"/>
      <c r="M31" s="560"/>
      <c r="N31" s="325"/>
      <c r="O31" s="82"/>
      <c r="P31" s="325"/>
      <c r="Q31" s="18"/>
      <c r="R31" s="325"/>
      <c r="S31" s="326"/>
    </row>
    <row r="32" spans="1:22" s="77" customFormat="1" ht="27" customHeight="1" x14ac:dyDescent="0.45">
      <c r="A32" s="352"/>
      <c r="B32" s="560"/>
      <c r="C32" s="560"/>
      <c r="D32" s="560"/>
      <c r="E32" s="560"/>
      <c r="F32" s="560"/>
      <c r="G32" s="560"/>
      <c r="H32" s="560"/>
      <c r="I32" s="560"/>
      <c r="J32" s="560"/>
      <c r="K32" s="560"/>
      <c r="L32" s="560"/>
      <c r="M32" s="560"/>
      <c r="N32" s="325"/>
      <c r="O32" s="82"/>
      <c r="P32" s="325"/>
      <c r="Q32" s="18"/>
      <c r="R32" s="325"/>
      <c r="S32" s="326"/>
    </row>
    <row r="33" spans="1:23" s="77" customFormat="1" ht="14.65" thickBot="1" x14ac:dyDescent="0.5">
      <c r="A33" s="36"/>
      <c r="B33" s="79"/>
      <c r="C33" s="79"/>
      <c r="D33" s="79"/>
      <c r="E33" s="79"/>
      <c r="F33" s="79"/>
      <c r="G33" s="79"/>
      <c r="H33" s="79"/>
      <c r="I33" s="79"/>
      <c r="J33" s="79"/>
      <c r="K33" s="79"/>
      <c r="L33" s="79"/>
      <c r="M33" s="79"/>
      <c r="N33" s="79"/>
      <c r="O33" s="79"/>
      <c r="P33" s="79"/>
      <c r="Q33" s="79"/>
      <c r="R33" s="79"/>
      <c r="S33" s="80"/>
    </row>
    <row r="34" spans="1:23" s="77" customFormat="1" ht="14.65" thickBot="1" x14ac:dyDescent="0.5">
      <c r="A34" s="282"/>
      <c r="B34" s="18"/>
      <c r="C34" s="18"/>
      <c r="D34" s="18"/>
      <c r="E34" s="18"/>
      <c r="F34" s="18"/>
      <c r="G34" s="18"/>
      <c r="H34" s="18"/>
      <c r="I34" s="18"/>
      <c r="J34" s="18"/>
      <c r="K34" s="18"/>
      <c r="L34" s="18"/>
      <c r="M34" s="18"/>
      <c r="N34" s="18"/>
      <c r="O34" s="18"/>
      <c r="P34" s="18"/>
      <c r="Q34" s="18"/>
      <c r="R34" s="18"/>
      <c r="S34" s="18"/>
    </row>
    <row r="35" spans="1:23" s="77" customFormat="1" ht="15.75" x14ac:dyDescent="0.5">
      <c r="A35" s="285" t="s">
        <v>163</v>
      </c>
      <c r="B35" s="286"/>
      <c r="C35" s="287"/>
      <c r="D35" s="287"/>
      <c r="E35" s="287"/>
      <c r="F35" s="287"/>
      <c r="G35" s="287"/>
      <c r="H35" s="287"/>
      <c r="I35" s="287"/>
      <c r="J35" s="287"/>
      <c r="K35" s="287"/>
      <c r="L35" s="287"/>
      <c r="M35" s="287"/>
      <c r="N35" s="287"/>
      <c r="O35" s="32"/>
    </row>
    <row r="36" spans="1:23" s="77" customFormat="1" x14ac:dyDescent="0.45">
      <c r="A36" s="33"/>
      <c r="B36" s="18"/>
      <c r="C36" s="18"/>
      <c r="D36" s="18"/>
      <c r="E36" s="18"/>
      <c r="F36" s="18"/>
      <c r="G36" s="18"/>
      <c r="H36" s="18"/>
      <c r="I36" s="18"/>
      <c r="J36" s="18"/>
      <c r="K36" s="18"/>
      <c r="L36" s="82"/>
      <c r="M36" s="82"/>
      <c r="N36" s="69"/>
      <c r="O36" s="34"/>
    </row>
    <row r="37" spans="1:23" s="77" customFormat="1" ht="31.5" customHeight="1" x14ac:dyDescent="0.45">
      <c r="A37" s="471" t="s">
        <v>161</v>
      </c>
      <c r="B37" s="472"/>
      <c r="C37" s="472"/>
      <c r="D37" s="472"/>
      <c r="E37" s="472"/>
      <c r="F37" s="472"/>
      <c r="G37" s="472"/>
      <c r="H37" s="472"/>
      <c r="I37" s="472"/>
      <c r="J37" s="472"/>
      <c r="K37" s="472"/>
      <c r="L37" s="472"/>
      <c r="M37" s="82"/>
      <c r="N37" s="316"/>
      <c r="O37" s="288"/>
      <c r="P37" s="347"/>
      <c r="Q37" s="347"/>
      <c r="R37" s="347"/>
      <c r="S37" s="347"/>
    </row>
    <row r="38" spans="1:23" s="78" customFormat="1" x14ac:dyDescent="0.45">
      <c r="A38" s="289"/>
      <c r="B38" s="95"/>
      <c r="C38" s="95"/>
      <c r="D38" s="95"/>
      <c r="E38" s="95"/>
      <c r="F38" s="95"/>
      <c r="G38" s="95"/>
      <c r="H38" s="95"/>
      <c r="I38" s="95"/>
      <c r="J38" s="95"/>
      <c r="K38" s="82"/>
      <c r="L38" s="82"/>
      <c r="M38" s="82"/>
      <c r="N38" s="317"/>
      <c r="O38" s="291"/>
    </row>
    <row r="39" spans="1:23" s="77" customFormat="1" ht="34.5" customHeight="1" x14ac:dyDescent="0.45">
      <c r="A39" s="471" t="s">
        <v>165</v>
      </c>
      <c r="B39" s="472"/>
      <c r="C39" s="472"/>
      <c r="D39" s="472"/>
      <c r="E39" s="472"/>
      <c r="F39" s="472"/>
      <c r="G39" s="472"/>
      <c r="H39" s="472"/>
      <c r="I39" s="472"/>
      <c r="J39" s="472"/>
      <c r="K39" s="472"/>
      <c r="L39" s="472"/>
      <c r="M39" s="82"/>
      <c r="N39" s="316"/>
      <c r="O39" s="288"/>
      <c r="P39" s="347"/>
      <c r="Q39" s="347"/>
      <c r="R39" s="347"/>
      <c r="S39" s="347"/>
    </row>
    <row r="40" spans="1:23" s="77" customFormat="1" x14ac:dyDescent="0.45">
      <c r="A40" s="183"/>
      <c r="B40" s="184"/>
      <c r="C40" s="184"/>
      <c r="D40" s="184"/>
      <c r="E40" s="184"/>
      <c r="F40" s="184"/>
      <c r="G40" s="184"/>
      <c r="H40" s="184"/>
      <c r="I40" s="184"/>
      <c r="J40" s="184"/>
      <c r="K40" s="18"/>
      <c r="L40" s="82"/>
      <c r="M40" s="82"/>
      <c r="N40" s="318"/>
      <c r="O40" s="288"/>
    </row>
    <row r="41" spans="1:23" s="77" customFormat="1" ht="58.5" customHeight="1" x14ac:dyDescent="0.45">
      <c r="A41" s="471" t="s">
        <v>219</v>
      </c>
      <c r="B41" s="472"/>
      <c r="C41" s="472"/>
      <c r="D41" s="472"/>
      <c r="E41" s="472"/>
      <c r="F41" s="472"/>
      <c r="G41" s="472"/>
      <c r="H41" s="472"/>
      <c r="I41" s="472"/>
      <c r="J41" s="472"/>
      <c r="K41" s="472"/>
      <c r="L41" s="472"/>
      <c r="M41" s="82"/>
      <c r="N41" s="319" t="str">
        <f>IF(N37=N39,"",(IF(N39&gt;N37,"Proceed to step 4", "Complete line 13 of PPP Schedule A by dividing line 12 by line 11 of that schedule")))</f>
        <v/>
      </c>
      <c r="O41" s="34"/>
      <c r="P41" s="78"/>
      <c r="Q41" s="78"/>
      <c r="R41" s="78"/>
      <c r="S41" s="78"/>
      <c r="T41" s="78"/>
      <c r="U41" s="78"/>
      <c r="V41" s="78"/>
      <c r="W41" s="78"/>
    </row>
    <row r="42" spans="1:23" s="77" customFormat="1" x14ac:dyDescent="0.45">
      <c r="A42" s="183"/>
      <c r="B42" s="184"/>
      <c r="C42" s="184"/>
      <c r="D42" s="184"/>
      <c r="E42" s="184"/>
      <c r="F42" s="184"/>
      <c r="G42" s="184"/>
      <c r="H42" s="184"/>
      <c r="I42" s="184"/>
      <c r="J42" s="184"/>
      <c r="K42" s="18"/>
      <c r="L42" s="82"/>
      <c r="M42" s="82"/>
      <c r="N42" s="315"/>
      <c r="O42" s="34"/>
    </row>
    <row r="43" spans="1:23" s="77" customFormat="1" ht="14.25" customHeight="1" x14ac:dyDescent="0.45">
      <c r="A43" s="556" t="s">
        <v>166</v>
      </c>
      <c r="B43" s="557"/>
      <c r="C43" s="557"/>
      <c r="D43" s="557"/>
      <c r="E43" s="557"/>
      <c r="F43" s="557"/>
      <c r="G43" s="557"/>
      <c r="H43" s="557"/>
      <c r="I43" s="557"/>
      <c r="J43" s="557"/>
      <c r="K43" s="557"/>
      <c r="L43" s="557"/>
      <c r="M43" s="82"/>
      <c r="N43" s="316"/>
      <c r="O43" s="288"/>
      <c r="P43" s="302"/>
      <c r="Q43" s="303"/>
      <c r="R43" s="303"/>
      <c r="S43" s="303"/>
    </row>
    <row r="44" spans="1:23" s="77" customFormat="1" x14ac:dyDescent="0.45">
      <c r="A44" s="33"/>
      <c r="B44" s="18"/>
      <c r="C44" s="18"/>
      <c r="D44" s="18"/>
      <c r="E44" s="18"/>
      <c r="F44" s="18"/>
      <c r="G44" s="18"/>
      <c r="H44" s="18"/>
      <c r="I44" s="18"/>
      <c r="J44" s="18"/>
      <c r="K44" s="18"/>
      <c r="L44" s="82"/>
      <c r="M44" s="82"/>
      <c r="N44" s="292"/>
      <c r="O44" s="288"/>
    </row>
    <row r="45" spans="1:23" s="77" customFormat="1" ht="57.75" customHeight="1" x14ac:dyDescent="0.45">
      <c r="A45" s="471" t="s">
        <v>220</v>
      </c>
      <c r="B45" s="472"/>
      <c r="C45" s="472"/>
      <c r="D45" s="472"/>
      <c r="E45" s="472"/>
      <c r="F45" s="472"/>
      <c r="G45" s="472"/>
      <c r="H45" s="472"/>
      <c r="I45" s="472"/>
      <c r="J45" s="472"/>
      <c r="K45" s="472"/>
      <c r="L45" s="472"/>
      <c r="M45" s="82"/>
      <c r="N45" s="293" t="str">
        <f>IF((AND(N43&gt;=N39,N43&gt;0,N39&gt;0)),"Enter 1.0 on line 13 of PPP Schedule A",(IF(AND(N43&lt;N39,N43&gt;0,N39&gt;0),"Complete line 13 of PPP Schedule A by dividing link 12 by line 11 of that schedule","")))</f>
        <v/>
      </c>
      <c r="O45" s="34"/>
      <c r="P45" s="78"/>
      <c r="Q45" s="78"/>
      <c r="R45" s="78"/>
      <c r="S45" s="78"/>
      <c r="T45" s="78"/>
      <c r="U45" s="78"/>
      <c r="V45" s="78"/>
      <c r="W45" s="78"/>
    </row>
    <row r="46" spans="1:23" ht="14.65" thickBot="1" x14ac:dyDescent="0.5">
      <c r="A46" s="36"/>
      <c r="B46" s="79"/>
      <c r="C46" s="79"/>
      <c r="D46" s="79"/>
      <c r="E46" s="79"/>
      <c r="F46" s="79"/>
      <c r="G46" s="79"/>
      <c r="H46" s="79"/>
      <c r="I46" s="79"/>
      <c r="J46" s="79"/>
      <c r="K46" s="79"/>
      <c r="L46" s="248"/>
      <c r="M46" s="248"/>
      <c r="N46" s="284"/>
      <c r="O46" s="80"/>
    </row>
    <row r="47" spans="1:23" ht="14.65" thickBot="1" x14ac:dyDescent="0.5">
      <c r="L47" s="78"/>
      <c r="M47" s="78"/>
    </row>
    <row r="48" spans="1:23" ht="14.25" customHeight="1" x14ac:dyDescent="0.45">
      <c r="A48" s="467" t="s">
        <v>137</v>
      </c>
      <c r="B48" s="468"/>
      <c r="C48" s="468"/>
      <c r="D48" s="468"/>
      <c r="E48" s="468"/>
      <c r="F48" s="468"/>
      <c r="G48" s="468"/>
      <c r="H48" s="468"/>
      <c r="I48" s="468"/>
      <c r="J48" s="468"/>
      <c r="K48" s="468"/>
      <c r="L48" s="468"/>
      <c r="M48" s="468"/>
      <c r="N48" s="468"/>
      <c r="O48" s="469"/>
    </row>
    <row r="49" spans="1:19" s="77" customFormat="1" x14ac:dyDescent="0.45">
      <c r="A49" s="471"/>
      <c r="B49" s="472"/>
      <c r="C49" s="472"/>
      <c r="D49" s="472"/>
      <c r="E49" s="472"/>
      <c r="F49" s="472"/>
      <c r="G49" s="472"/>
      <c r="H49" s="472"/>
      <c r="I49" s="472"/>
      <c r="J49" s="472"/>
      <c r="K49" s="472"/>
      <c r="L49" s="472"/>
      <c r="M49" s="472"/>
      <c r="N49" s="472"/>
      <c r="O49" s="518"/>
    </row>
    <row r="50" spans="1:19" s="77" customFormat="1" x14ac:dyDescent="0.45">
      <c r="A50" s="471"/>
      <c r="B50" s="472"/>
      <c r="C50" s="472"/>
      <c r="D50" s="472"/>
      <c r="E50" s="472"/>
      <c r="F50" s="472"/>
      <c r="G50" s="472"/>
      <c r="H50" s="472"/>
      <c r="I50" s="472"/>
      <c r="J50" s="472"/>
      <c r="K50" s="472"/>
      <c r="L50" s="472"/>
      <c r="M50" s="472"/>
      <c r="N50" s="472"/>
      <c r="O50" s="518"/>
    </row>
    <row r="51" spans="1:19" s="77" customFormat="1" x14ac:dyDescent="0.45">
      <c r="A51" s="471"/>
      <c r="B51" s="472"/>
      <c r="C51" s="472"/>
      <c r="D51" s="472"/>
      <c r="E51" s="472"/>
      <c r="F51" s="472"/>
      <c r="G51" s="472"/>
      <c r="H51" s="472"/>
      <c r="I51" s="472"/>
      <c r="J51" s="472"/>
      <c r="K51" s="472"/>
      <c r="L51" s="472"/>
      <c r="M51" s="472"/>
      <c r="N51" s="472"/>
      <c r="O51" s="518"/>
    </row>
    <row r="52" spans="1:19" s="77" customFormat="1" ht="7.35" customHeight="1" thickBot="1" x14ac:dyDescent="0.5">
      <c r="A52" s="456"/>
      <c r="B52" s="457"/>
      <c r="C52" s="457"/>
      <c r="D52" s="457"/>
      <c r="E52" s="457"/>
      <c r="F52" s="457"/>
      <c r="G52" s="457"/>
      <c r="H52" s="457"/>
      <c r="I52" s="457"/>
      <c r="J52" s="457"/>
      <c r="K52" s="457"/>
      <c r="L52" s="457"/>
      <c r="M52" s="457"/>
      <c r="N52" s="457"/>
      <c r="O52" s="470"/>
    </row>
    <row r="53" spans="1:19" s="77" customFormat="1" ht="7.35" customHeight="1" thickBot="1" x14ac:dyDescent="0.5">
      <c r="A53" s="323"/>
      <c r="B53" s="323"/>
      <c r="C53" s="323"/>
      <c r="D53" s="323"/>
      <c r="E53" s="323"/>
      <c r="F53" s="323"/>
      <c r="G53" s="323"/>
      <c r="H53" s="323"/>
      <c r="I53" s="323"/>
      <c r="J53" s="323"/>
      <c r="K53" s="323"/>
      <c r="L53" s="323"/>
      <c r="M53" s="323"/>
      <c r="N53" s="323"/>
      <c r="O53" s="323"/>
    </row>
    <row r="54" spans="1:19" s="77" customFormat="1" ht="7.15" customHeight="1" x14ac:dyDescent="0.45">
      <c r="A54" s="467" t="s">
        <v>206</v>
      </c>
      <c r="B54" s="468"/>
      <c r="C54" s="468"/>
      <c r="D54" s="468"/>
      <c r="E54" s="468"/>
      <c r="F54" s="468"/>
      <c r="G54" s="468"/>
      <c r="H54" s="468"/>
      <c r="I54" s="468"/>
      <c r="J54" s="468"/>
      <c r="K54" s="468"/>
      <c r="L54" s="468"/>
      <c r="M54" s="468"/>
      <c r="N54" s="468"/>
      <c r="O54" s="469"/>
    </row>
    <row r="55" spans="1:19" s="77" customFormat="1" x14ac:dyDescent="0.45">
      <c r="A55" s="471"/>
      <c r="B55" s="472"/>
      <c r="C55" s="472"/>
      <c r="D55" s="472"/>
      <c r="E55" s="472"/>
      <c r="F55" s="472"/>
      <c r="G55" s="472"/>
      <c r="H55" s="472"/>
      <c r="I55" s="472"/>
      <c r="J55" s="472"/>
      <c r="K55" s="472"/>
      <c r="L55" s="472"/>
      <c r="M55" s="472"/>
      <c r="N55" s="472"/>
      <c r="O55" s="518"/>
    </row>
    <row r="56" spans="1:19" s="77" customFormat="1" x14ac:dyDescent="0.45">
      <c r="A56" s="471"/>
      <c r="B56" s="472"/>
      <c r="C56" s="472"/>
      <c r="D56" s="472"/>
      <c r="E56" s="472"/>
      <c r="F56" s="472"/>
      <c r="G56" s="472"/>
      <c r="H56" s="472"/>
      <c r="I56" s="472"/>
      <c r="J56" s="472"/>
      <c r="K56" s="472"/>
      <c r="L56" s="472"/>
      <c r="M56" s="472"/>
      <c r="N56" s="472"/>
      <c r="O56" s="518"/>
    </row>
    <row r="57" spans="1:19" s="77" customFormat="1" ht="9.75" customHeight="1" thickBot="1" x14ac:dyDescent="0.5">
      <c r="A57" s="456"/>
      <c r="B57" s="457"/>
      <c r="C57" s="457"/>
      <c r="D57" s="457"/>
      <c r="E57" s="457"/>
      <c r="F57" s="457"/>
      <c r="G57" s="457"/>
      <c r="H57" s="457"/>
      <c r="I57" s="457"/>
      <c r="J57" s="457"/>
      <c r="K57" s="457"/>
      <c r="L57" s="457"/>
      <c r="M57" s="457"/>
      <c r="N57" s="457"/>
      <c r="O57" s="470"/>
    </row>
    <row r="58" spans="1:19" s="77" customFormat="1" ht="14.65" thickBot="1" x14ac:dyDescent="0.5">
      <c r="L58" s="78"/>
      <c r="M58" s="78"/>
    </row>
    <row r="59" spans="1:19" s="2" customFormat="1" ht="18.75" customHeight="1" x14ac:dyDescent="0.65">
      <c r="A59" s="550" t="s">
        <v>168</v>
      </c>
      <c r="B59" s="551"/>
      <c r="C59" s="551"/>
      <c r="D59" s="551"/>
      <c r="E59" s="551"/>
      <c r="F59" s="551"/>
      <c r="G59" s="551"/>
      <c r="H59" s="551"/>
      <c r="I59" s="551"/>
      <c r="J59" s="551"/>
      <c r="K59" s="551"/>
      <c r="L59" s="551"/>
      <c r="M59" s="551"/>
      <c r="N59" s="551"/>
      <c r="O59" s="552"/>
      <c r="P59" s="61"/>
      <c r="Q59" s="61"/>
      <c r="R59" s="61"/>
      <c r="S59" s="59"/>
    </row>
    <row r="60" spans="1:19" s="2" customFormat="1" ht="17.25" customHeight="1" x14ac:dyDescent="0.65">
      <c r="A60" s="297"/>
      <c r="B60" s="298" t="s">
        <v>36</v>
      </c>
      <c r="C60" s="299"/>
      <c r="D60" s="299"/>
      <c r="E60" s="299"/>
      <c r="F60" s="299"/>
      <c r="G60" s="299"/>
      <c r="H60" s="299"/>
      <c r="I60" s="299"/>
      <c r="J60" s="299"/>
      <c r="K60" s="299"/>
      <c r="L60" s="299"/>
      <c r="M60" s="299"/>
      <c r="N60" s="299"/>
      <c r="O60" s="300"/>
      <c r="P60" s="59"/>
      <c r="Q60" s="59"/>
      <c r="R60" s="59"/>
      <c r="S60" s="59"/>
    </row>
    <row r="61" spans="1:19" s="2" customFormat="1" ht="17.25" customHeight="1" x14ac:dyDescent="0.65">
      <c r="A61" s="301"/>
      <c r="B61" s="298" t="s">
        <v>80</v>
      </c>
      <c r="C61" s="299"/>
      <c r="D61" s="298"/>
      <c r="E61" s="299"/>
      <c r="F61" s="299"/>
      <c r="G61" s="299"/>
      <c r="H61" s="299"/>
      <c r="I61" s="299"/>
      <c r="J61" s="299"/>
      <c r="K61" s="299"/>
      <c r="L61" s="299"/>
      <c r="M61" s="299"/>
      <c r="N61" s="299"/>
      <c r="O61" s="300"/>
      <c r="P61" s="59"/>
      <c r="Q61" s="59"/>
      <c r="R61" s="59"/>
      <c r="S61" s="59"/>
    </row>
    <row r="62" spans="1:19" s="77" customFormat="1" ht="43.35" customHeight="1" thickBot="1" x14ac:dyDescent="0.7">
      <c r="A62" s="553" t="s">
        <v>169</v>
      </c>
      <c r="B62" s="554"/>
      <c r="C62" s="554"/>
      <c r="D62" s="554"/>
      <c r="E62" s="554"/>
      <c r="F62" s="554"/>
      <c r="G62" s="554"/>
      <c r="H62" s="554"/>
      <c r="I62" s="554"/>
      <c r="J62" s="554"/>
      <c r="K62" s="554"/>
      <c r="L62" s="554"/>
      <c r="M62" s="554"/>
      <c r="N62" s="554"/>
      <c r="O62" s="555"/>
      <c r="P62" s="84"/>
      <c r="Q62" s="84"/>
      <c r="R62" s="84"/>
      <c r="S62" s="78"/>
    </row>
    <row r="63" spans="1:19" x14ac:dyDescent="0.45">
      <c r="L63" s="78"/>
      <c r="M63" s="78"/>
    </row>
    <row r="64" spans="1:19" x14ac:dyDescent="0.45">
      <c r="L64" s="78"/>
      <c r="M64" s="78"/>
    </row>
    <row r="65" spans="12:13" x14ac:dyDescent="0.45">
      <c r="L65" s="78"/>
      <c r="M65" s="78"/>
    </row>
    <row r="66" spans="12:13" x14ac:dyDescent="0.45">
      <c r="M66" s="78"/>
    </row>
    <row r="67" spans="12:13" x14ac:dyDescent="0.45">
      <c r="M67" s="78"/>
    </row>
    <row r="68" spans="12:13" x14ac:dyDescent="0.45">
      <c r="L68" s="78"/>
      <c r="M68" s="78"/>
    </row>
    <row r="69" spans="12:13" x14ac:dyDescent="0.45">
      <c r="L69" s="78"/>
      <c r="M69" s="78"/>
    </row>
    <row r="70" spans="12:13" x14ac:dyDescent="0.45">
      <c r="L70" s="78"/>
      <c r="M70" s="78"/>
    </row>
    <row r="71" spans="12:13" x14ac:dyDescent="0.45">
      <c r="L71" s="78"/>
      <c r="M71" s="78"/>
    </row>
    <row r="72" spans="12:13" x14ac:dyDescent="0.45">
      <c r="L72" s="78"/>
      <c r="M72" s="78"/>
    </row>
  </sheetData>
  <sheetProtection algorithmName="SHA-512" hashValue="7OXxA5WQQJOYVLRed9QMOTHxlyEyfQw9qDvW7mTcAsa7Dj48keozZFHKTZD7FpRfyHMjIkC1bICkM6lRzC6zOg==" saltValue="6lm4R37mYKVnALsqZe06Cw==" spinCount="100000" sheet="1" objects="1" scenarios="1" formatColumns="0" formatRows="0"/>
  <protectedRanges>
    <protectedRange sqref="N18 P18 R21 R24 R26 R28 N37 N39 N43" name="Range1"/>
  </protectedRanges>
  <mergeCells count="13">
    <mergeCell ref="B10:R10"/>
    <mergeCell ref="A54:O57"/>
    <mergeCell ref="A59:O59"/>
    <mergeCell ref="A62:O62"/>
    <mergeCell ref="A48:O52"/>
    <mergeCell ref="A43:L43"/>
    <mergeCell ref="A45:L45"/>
    <mergeCell ref="A41:L41"/>
    <mergeCell ref="A37:L37"/>
    <mergeCell ref="A39:L39"/>
    <mergeCell ref="A15:M15"/>
    <mergeCell ref="B31:M32"/>
    <mergeCell ref="A26:P26"/>
  </mergeCells>
  <dataValidations count="1">
    <dataValidation type="list" allowBlank="1" showInputMessage="1" showErrorMessage="1" sqref="R26" xr:uid="{9F3289C5-89A5-459A-8540-DEAD3084227F}">
      <formula1>"YES"</formula1>
    </dataValidation>
  </dataValidations>
  <hyperlinks>
    <hyperlink ref="B60" r:id="rId1" display="at aicpa.org/sba." xr:uid="{CE6FFABC-3B8D-4E87-B056-F16D0FE82EA3}"/>
    <hyperlink ref="B61"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22CCD-24C6-4571-A803-D0D0200316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bc1e682-ecc1-4484-afa3-8feafaf84b88"/>
    <ds:schemaRef ds:uri="http://purl.org/dc/terms/"/>
    <ds:schemaRef ds:uri="7f2a72bd-270b-4cfd-860f-82ff9179b96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3363089-A790-4DE2-A4F2-E2C79D804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Kari Hipsak</cp:lastModifiedBy>
  <cp:lastPrinted>2020-05-18T18:33:44Z</cp:lastPrinted>
  <dcterms:created xsi:type="dcterms:W3CDTF">2020-03-30T14:20:13Z</dcterms:created>
  <dcterms:modified xsi:type="dcterms:W3CDTF">2020-05-26T14:13:21Z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